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OneDrive\Projekty\Slezska Ostrava\Zapletalova\Rozpocet\2021 sokly\"/>
    </mc:Choice>
  </mc:AlternateContent>
  <bookViews>
    <workbookView xWindow="0" yWindow="0" windowWidth="0" windowHeight="0"/>
  </bookViews>
  <sheets>
    <sheet name="Rekapitulace stavby" sheetId="1" r:id="rId1"/>
    <sheet name="01 - zateplení obálky budovy" sheetId="2" r:id="rId2"/>
    <sheet name="02 - sanace suterénu" sheetId="3" r:id="rId3"/>
    <sheet name="03 - výměna střešní krytiny" sheetId="4" r:id="rId4"/>
    <sheet name="10 - ÚT byt č.1" sheetId="5" r:id="rId5"/>
    <sheet name="11 - ÚT byt č.2" sheetId="6" r:id="rId6"/>
    <sheet name="12 - ÚT byt č.3" sheetId="7" r:id="rId7"/>
    <sheet name="13 - ÚT byt č.4" sheetId="8" r:id="rId8"/>
    <sheet name="15 - Vedlejší náklady" sheetId="9" r:id="rId9"/>
    <sheet name="04 - opravy bytu č.1" sheetId="10" r:id="rId10"/>
    <sheet name="05 - opravy bytu č.2" sheetId="11" r:id="rId11"/>
    <sheet name="06 - opravy bytu č.3" sheetId="12" r:id="rId12"/>
    <sheet name="07 - opravy bytu č.4" sheetId="13" r:id="rId13"/>
    <sheet name="14 - Elektrotechnika" sheetId="14" r:id="rId14"/>
  </sheets>
  <definedNames>
    <definedName name="_xlnm.Print_Area" localSheetId="0">'Rekapitulace stavby'!$D$4:$AO$36,'Rekapitulace stavby'!$C$42:$AQ$68</definedName>
    <definedName name="_xlnm.Print_Titles" localSheetId="0">'Rekapitulace stavby'!$52:$52</definedName>
    <definedName name="_xlnm._FilterDatabase" localSheetId="1" hidden="1">'01 - zateplení obálky budovy'!$C$98:$K$1090</definedName>
    <definedName name="_xlnm.Print_Area" localSheetId="1">'01 - zateplení obálky budovy'!$C$86:$K$1090</definedName>
    <definedName name="_xlnm.Print_Titles" localSheetId="1">'01 - zateplení obálky budovy'!$98:$98</definedName>
    <definedName name="_xlnm._FilterDatabase" localSheetId="2" hidden="1">'02 - sanace suterénu'!$C$87:$K$151</definedName>
    <definedName name="_xlnm.Print_Area" localSheetId="2">'02 - sanace suterénu'!$C$75:$K$151</definedName>
    <definedName name="_xlnm.Print_Titles" localSheetId="2">'02 - sanace suterénu'!$87:$87</definedName>
    <definedName name="_xlnm._FilterDatabase" localSheetId="3" hidden="1">'03 - výměna střešní krytiny'!$C$87:$K$227</definedName>
    <definedName name="_xlnm.Print_Area" localSheetId="3">'03 - výměna střešní krytiny'!$C$75:$K$227</definedName>
    <definedName name="_xlnm.Print_Titles" localSheetId="3">'03 - výměna střešní krytiny'!$87:$87</definedName>
    <definedName name="_xlnm._FilterDatabase" localSheetId="4" hidden="1">'10 - ÚT byt č.1'!$C$83:$K$162</definedName>
    <definedName name="_xlnm.Print_Area" localSheetId="4">'10 - ÚT byt č.1'!$C$71:$K$162</definedName>
    <definedName name="_xlnm.Print_Titles" localSheetId="4">'10 - ÚT byt č.1'!$83:$83</definedName>
    <definedName name="_xlnm._FilterDatabase" localSheetId="5" hidden="1">'11 - ÚT byt č.2'!$C$83:$K$162</definedName>
    <definedName name="_xlnm.Print_Area" localSheetId="5">'11 - ÚT byt č.2'!$C$71:$K$162</definedName>
    <definedName name="_xlnm.Print_Titles" localSheetId="5">'11 - ÚT byt č.2'!$83:$83</definedName>
    <definedName name="_xlnm._FilterDatabase" localSheetId="6" hidden="1">'12 - ÚT byt č.3'!$C$83:$K$162</definedName>
    <definedName name="_xlnm.Print_Area" localSheetId="6">'12 - ÚT byt č.3'!$C$71:$K$162</definedName>
    <definedName name="_xlnm.Print_Titles" localSheetId="6">'12 - ÚT byt č.3'!$83:$83</definedName>
    <definedName name="_xlnm._FilterDatabase" localSheetId="7" hidden="1">'13 - ÚT byt č.4'!$C$83:$K$162</definedName>
    <definedName name="_xlnm.Print_Area" localSheetId="7">'13 - ÚT byt č.4'!$C$71:$K$162</definedName>
    <definedName name="_xlnm.Print_Titles" localSheetId="7">'13 - ÚT byt č.4'!$83:$83</definedName>
    <definedName name="_xlnm._FilterDatabase" localSheetId="8" hidden="1">'15 - Vedlejší náklady'!$C$81:$K$94</definedName>
    <definedName name="_xlnm.Print_Area" localSheetId="8">'15 - Vedlejší náklady'!$C$69:$K$94</definedName>
    <definedName name="_xlnm.Print_Titles" localSheetId="8">'15 - Vedlejší náklady'!$81:$81</definedName>
    <definedName name="_xlnm._FilterDatabase" localSheetId="9" hidden="1">'04 - opravy bytu č.1'!$C$89:$K$158</definedName>
    <definedName name="_xlnm.Print_Area" localSheetId="9">'04 - opravy bytu č.1'!$C$77:$K$158</definedName>
    <definedName name="_xlnm.Print_Titles" localSheetId="9">'04 - opravy bytu č.1'!$89:$89</definedName>
    <definedName name="_xlnm._FilterDatabase" localSheetId="10" hidden="1">'05 - opravy bytu č.2'!$C$89:$K$157</definedName>
    <definedName name="_xlnm.Print_Area" localSheetId="10">'05 - opravy bytu č.2'!$C$77:$K$157</definedName>
    <definedName name="_xlnm.Print_Titles" localSheetId="10">'05 - opravy bytu č.2'!$89:$89</definedName>
    <definedName name="_xlnm._FilterDatabase" localSheetId="11" hidden="1">'06 - opravy bytu č.3'!$C$89:$K$157</definedName>
    <definedName name="_xlnm.Print_Area" localSheetId="11">'06 - opravy bytu č.3'!$C$77:$K$157</definedName>
    <definedName name="_xlnm.Print_Titles" localSheetId="11">'06 - opravy bytu č.3'!$89:$89</definedName>
    <definedName name="_xlnm._FilterDatabase" localSheetId="12" hidden="1">'07 - opravy bytu č.4'!$C$89:$K$157</definedName>
    <definedName name="_xlnm.Print_Area" localSheetId="12">'07 - opravy bytu č.4'!$C$77:$K$157</definedName>
    <definedName name="_xlnm.Print_Titles" localSheetId="12">'07 - opravy bytu č.4'!$89:$89</definedName>
    <definedName name="_xlnm._FilterDatabase" localSheetId="13" hidden="1">'14 - Elektrotechnika'!$C$80:$K$86</definedName>
    <definedName name="_xlnm.Print_Area" localSheetId="13">'14 - Elektrotechnika'!$C$68:$K$86</definedName>
    <definedName name="_xlnm.Print_Titles" localSheetId="13">'14 - Elektrotechnika'!$80:$80</definedName>
  </definedNames>
  <calcPr/>
</workbook>
</file>

<file path=xl/calcChain.xml><?xml version="1.0" encoding="utf-8"?>
<calcChain xmlns="http://schemas.openxmlformats.org/spreadsheetml/2006/main">
  <c i="14" l="1" r="J37"/>
  <c r="J36"/>
  <c i="1" r="AY67"/>
  <c i="14" r="J35"/>
  <c i="1" r="AX67"/>
  <c i="14" r="BI84"/>
  <c r="BH84"/>
  <c r="BG84"/>
  <c r="BE84"/>
  <c r="T84"/>
  <c r="T83"/>
  <c r="T82"/>
  <c r="T81"/>
  <c r="R84"/>
  <c r="R83"/>
  <c r="R82"/>
  <c r="R81"/>
  <c r="P84"/>
  <c r="P83"/>
  <c r="P82"/>
  <c r="P81"/>
  <c i="1" r="AU67"/>
  <c i="14" r="J78"/>
  <c r="J77"/>
  <c r="F77"/>
  <c r="F75"/>
  <c r="E73"/>
  <c r="J55"/>
  <c r="J54"/>
  <c r="F54"/>
  <c r="F52"/>
  <c r="E50"/>
  <c r="J18"/>
  <c r="E18"/>
  <c r="F78"/>
  <c r="J17"/>
  <c r="J12"/>
  <c r="J75"/>
  <c r="E7"/>
  <c r="E71"/>
  <c i="13" r="P131"/>
  <c r="T126"/>
  <c r="T122"/>
  <c r="T112"/>
  <c r="P112"/>
  <c r="T92"/>
  <c r="J37"/>
  <c r="J36"/>
  <c i="1" r="AY66"/>
  <c i="13" r="J35"/>
  <c i="1" r="AX66"/>
  <c i="13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T136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12" r="J37"/>
  <c r="J36"/>
  <c i="1" r="AY65"/>
  <c i="12" r="J35"/>
  <c i="1" r="AX65"/>
  <c i="12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48"/>
  <c i="11" r="J37"/>
  <c r="J36"/>
  <c i="1" r="AY64"/>
  <c i="11" r="J35"/>
  <c i="1" r="AX64"/>
  <c i="11" r="BI156"/>
  <c r="BH156"/>
  <c r="BG156"/>
  <c r="BE156"/>
  <c r="T156"/>
  <c r="R156"/>
  <c r="P156"/>
  <c r="BI154"/>
  <c r="BH154"/>
  <c r="BG154"/>
  <c r="BE154"/>
  <c r="T154"/>
  <c r="R154"/>
  <c r="P154"/>
  <c r="BI151"/>
  <c r="BH151"/>
  <c r="BG151"/>
  <c r="BE151"/>
  <c r="T151"/>
  <c r="R151"/>
  <c r="P151"/>
  <c r="BI149"/>
  <c r="BH149"/>
  <c r="BG149"/>
  <c r="BE149"/>
  <c r="T149"/>
  <c r="R149"/>
  <c r="P149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39"/>
  <c r="BH139"/>
  <c r="BG139"/>
  <c r="BE139"/>
  <c r="T139"/>
  <c r="R139"/>
  <c r="P139"/>
  <c r="BI137"/>
  <c r="BH137"/>
  <c r="BG137"/>
  <c r="BE137"/>
  <c r="T137"/>
  <c r="R137"/>
  <c r="P137"/>
  <c r="BI134"/>
  <c r="BH134"/>
  <c r="BG134"/>
  <c r="BE134"/>
  <c r="T134"/>
  <c r="R134"/>
  <c r="P134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3"/>
  <c r="BH123"/>
  <c r="BG123"/>
  <c r="BE123"/>
  <c r="T123"/>
  <c r="T122"/>
  <c r="R123"/>
  <c r="R122"/>
  <c r="P123"/>
  <c r="P122"/>
  <c r="BI120"/>
  <c r="BH120"/>
  <c r="BG120"/>
  <c r="BE120"/>
  <c r="T120"/>
  <c r="R120"/>
  <c r="P120"/>
  <c r="BI117"/>
  <c r="BH117"/>
  <c r="BG117"/>
  <c r="BE117"/>
  <c r="T117"/>
  <c r="R117"/>
  <c r="P117"/>
  <c r="BI115"/>
  <c r="BH115"/>
  <c r="BG115"/>
  <c r="BE115"/>
  <c r="T115"/>
  <c r="R115"/>
  <c r="P115"/>
  <c r="BI113"/>
  <c r="BH113"/>
  <c r="BG113"/>
  <c r="BE113"/>
  <c r="T113"/>
  <c r="R113"/>
  <c r="P113"/>
  <c r="BI110"/>
  <c r="BH110"/>
  <c r="BG110"/>
  <c r="BE110"/>
  <c r="T110"/>
  <c r="R110"/>
  <c r="P110"/>
  <c r="BI108"/>
  <c r="BH108"/>
  <c r="BG108"/>
  <c r="BE108"/>
  <c r="T108"/>
  <c r="R108"/>
  <c r="P108"/>
  <c r="BI106"/>
  <c r="BH106"/>
  <c r="BG106"/>
  <c r="BE106"/>
  <c r="T106"/>
  <c r="R106"/>
  <c r="P106"/>
  <c r="BI104"/>
  <c r="BH104"/>
  <c r="BG104"/>
  <c r="BE104"/>
  <c r="T104"/>
  <c r="R104"/>
  <c r="P104"/>
  <c r="BI102"/>
  <c r="BH102"/>
  <c r="BG102"/>
  <c r="BE102"/>
  <c r="T102"/>
  <c r="R102"/>
  <c r="P102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0" r="J37"/>
  <c r="J36"/>
  <c i="1" r="AY63"/>
  <c i="10" r="J35"/>
  <c i="1" r="AX63"/>
  <c i="10" r="BI157"/>
  <c r="BH157"/>
  <c r="BG157"/>
  <c r="BE157"/>
  <c r="T157"/>
  <c r="R157"/>
  <c r="P157"/>
  <c r="BI155"/>
  <c r="BH155"/>
  <c r="BG155"/>
  <c r="BE155"/>
  <c r="T155"/>
  <c r="R155"/>
  <c r="P155"/>
  <c r="BI152"/>
  <c r="BH152"/>
  <c r="BG152"/>
  <c r="BE152"/>
  <c r="T152"/>
  <c r="R152"/>
  <c r="P152"/>
  <c r="BI150"/>
  <c r="BH150"/>
  <c r="BG150"/>
  <c r="BE150"/>
  <c r="T150"/>
  <c r="R150"/>
  <c r="P150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0"/>
  <c r="BH140"/>
  <c r="BG140"/>
  <c r="BE140"/>
  <c r="T140"/>
  <c r="R140"/>
  <c r="P140"/>
  <c r="BI138"/>
  <c r="BH138"/>
  <c r="BG138"/>
  <c r="BE138"/>
  <c r="T138"/>
  <c r="R138"/>
  <c r="P138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8"/>
  <c r="BH128"/>
  <c r="BG128"/>
  <c r="BE128"/>
  <c r="T128"/>
  <c r="R128"/>
  <c r="P128"/>
  <c r="BI124"/>
  <c r="BH124"/>
  <c r="BG124"/>
  <c r="BE124"/>
  <c r="T124"/>
  <c r="T123"/>
  <c r="R124"/>
  <c r="R123"/>
  <c r="P124"/>
  <c r="P123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1"/>
  <c r="BH111"/>
  <c r="BG111"/>
  <c r="BE111"/>
  <c r="T111"/>
  <c r="R111"/>
  <c r="P111"/>
  <c r="BI109"/>
  <c r="BH109"/>
  <c r="BG109"/>
  <c r="BE109"/>
  <c r="T109"/>
  <c r="R109"/>
  <c r="P109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3"/>
  <c r="BH93"/>
  <c r="BG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80"/>
  <c i="9" r="J37"/>
  <c r="J36"/>
  <c i="1" r="AY62"/>
  <c i="9" r="J35"/>
  <c i="1" r="AX62"/>
  <c i="9" r="BI92"/>
  <c r="BH92"/>
  <c r="BG92"/>
  <c r="BE92"/>
  <c r="T92"/>
  <c r="R92"/>
  <c r="P92"/>
  <c r="BI89"/>
  <c r="BH89"/>
  <c r="BG89"/>
  <c r="BE89"/>
  <c r="T89"/>
  <c r="R89"/>
  <c r="P89"/>
  <c r="BI85"/>
  <c r="BH85"/>
  <c r="BG85"/>
  <c r="BE85"/>
  <c r="T85"/>
  <c r="T84"/>
  <c r="R85"/>
  <c r="R84"/>
  <c r="P85"/>
  <c r="P84"/>
  <c r="J79"/>
  <c r="J78"/>
  <c r="F78"/>
  <c r="F76"/>
  <c r="E74"/>
  <c r="J55"/>
  <c r="J54"/>
  <c r="F54"/>
  <c r="F52"/>
  <c r="E50"/>
  <c r="J18"/>
  <c r="E18"/>
  <c r="F55"/>
  <c r="J17"/>
  <c r="J12"/>
  <c r="J52"/>
  <c r="E7"/>
  <c r="E48"/>
  <c i="8" r="J37"/>
  <c r="J36"/>
  <c i="1" r="AY61"/>
  <c i="8" r="J35"/>
  <c i="1" r="AX61"/>
  <c i="8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7" r="J37"/>
  <c r="J36"/>
  <c i="1" r="AY60"/>
  <c i="7" r="J35"/>
  <c i="1" r="AX60"/>
  <c i="7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6" r="J37"/>
  <c r="J36"/>
  <c i="1" r="AY59"/>
  <c i="6" r="J35"/>
  <c i="1" r="AX59"/>
  <c i="6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5" r="J37"/>
  <c r="J36"/>
  <c i="1" r="AY58"/>
  <c i="5" r="J35"/>
  <c i="1" r="AX58"/>
  <c i="5"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8"/>
  <c r="BH128"/>
  <c r="BG128"/>
  <c r="BE128"/>
  <c r="T128"/>
  <c r="R128"/>
  <c r="P128"/>
  <c r="BI126"/>
  <c r="BH126"/>
  <c r="BG126"/>
  <c r="BE126"/>
  <c r="T126"/>
  <c r="R126"/>
  <c r="P126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3"/>
  <c r="BH103"/>
  <c r="BG103"/>
  <c r="BE103"/>
  <c r="T103"/>
  <c r="R103"/>
  <c r="P103"/>
  <c r="BI101"/>
  <c r="BH101"/>
  <c r="BG101"/>
  <c r="BE101"/>
  <c r="T101"/>
  <c r="R101"/>
  <c r="P101"/>
  <c r="BI98"/>
  <c r="BH98"/>
  <c r="BG98"/>
  <c r="BE98"/>
  <c r="T98"/>
  <c r="R98"/>
  <c r="P98"/>
  <c r="BI96"/>
  <c r="BH96"/>
  <c r="BG96"/>
  <c r="BE96"/>
  <c r="T96"/>
  <c r="R96"/>
  <c r="P96"/>
  <c r="BI94"/>
  <c r="BH94"/>
  <c r="BG94"/>
  <c r="BE94"/>
  <c r="T94"/>
  <c r="R94"/>
  <c r="P94"/>
  <c r="BI92"/>
  <c r="BH92"/>
  <c r="BG92"/>
  <c r="BE92"/>
  <c r="T92"/>
  <c r="R92"/>
  <c r="P92"/>
  <c r="BI90"/>
  <c r="BH90"/>
  <c r="BG90"/>
  <c r="BE90"/>
  <c r="T90"/>
  <c r="R90"/>
  <c r="P90"/>
  <c r="BI87"/>
  <c r="BH87"/>
  <c r="BG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4" r="J37"/>
  <c r="J36"/>
  <c i="1" r="AY57"/>
  <c i="4" r="J35"/>
  <c i="1" r="AX57"/>
  <c i="4" r="BI226"/>
  <c r="BH226"/>
  <c r="BG226"/>
  <c r="BE226"/>
  <c r="T226"/>
  <c r="R226"/>
  <c r="P226"/>
  <c r="BI224"/>
  <c r="BH224"/>
  <c r="BG224"/>
  <c r="BE224"/>
  <c r="T224"/>
  <c r="R224"/>
  <c r="P224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6"/>
  <c r="BH206"/>
  <c r="BG206"/>
  <c r="BE206"/>
  <c r="T206"/>
  <c r="R206"/>
  <c r="P206"/>
  <c r="BI204"/>
  <c r="BH204"/>
  <c r="BG204"/>
  <c r="BE204"/>
  <c r="T204"/>
  <c r="R204"/>
  <c r="P204"/>
  <c r="BI201"/>
  <c r="BH201"/>
  <c r="BG201"/>
  <c r="BE201"/>
  <c r="T201"/>
  <c r="R201"/>
  <c r="P201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1"/>
  <c r="BH191"/>
  <c r="BG191"/>
  <c r="BE191"/>
  <c r="T191"/>
  <c r="R191"/>
  <c r="P191"/>
  <c r="BI189"/>
  <c r="BH189"/>
  <c r="BG189"/>
  <c r="BE189"/>
  <c r="T189"/>
  <c r="R189"/>
  <c r="P189"/>
  <c r="BI186"/>
  <c r="BH186"/>
  <c r="BG186"/>
  <c r="BE186"/>
  <c r="T186"/>
  <c r="R186"/>
  <c r="P186"/>
  <c r="BI181"/>
  <c r="BH181"/>
  <c r="BG181"/>
  <c r="BE181"/>
  <c r="T181"/>
  <c r="R181"/>
  <c r="P181"/>
  <c r="BI179"/>
  <c r="BH179"/>
  <c r="BG179"/>
  <c r="BE179"/>
  <c r="T179"/>
  <c r="R179"/>
  <c r="P179"/>
  <c r="BI177"/>
  <c r="BH177"/>
  <c r="BG177"/>
  <c r="BE177"/>
  <c r="T177"/>
  <c r="R177"/>
  <c r="P177"/>
  <c r="BI175"/>
  <c r="BH175"/>
  <c r="BG175"/>
  <c r="BE175"/>
  <c r="T175"/>
  <c r="R175"/>
  <c r="P175"/>
  <c r="BI172"/>
  <c r="BH172"/>
  <c r="BG172"/>
  <c r="BE172"/>
  <c r="T172"/>
  <c r="R172"/>
  <c r="P172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4"/>
  <c r="BH164"/>
  <c r="BG164"/>
  <c r="BE164"/>
  <c r="T164"/>
  <c r="R164"/>
  <c r="P164"/>
  <c r="BI162"/>
  <c r="BH162"/>
  <c r="BG162"/>
  <c r="BE162"/>
  <c r="T162"/>
  <c r="R162"/>
  <c r="P162"/>
  <c r="BI160"/>
  <c r="BH160"/>
  <c r="BG160"/>
  <c r="BE160"/>
  <c r="T160"/>
  <c r="R160"/>
  <c r="P160"/>
  <c r="BI157"/>
  <c r="BH157"/>
  <c r="BG157"/>
  <c r="BE157"/>
  <c r="T157"/>
  <c r="R157"/>
  <c r="P157"/>
  <c r="BI155"/>
  <c r="BH155"/>
  <c r="BG155"/>
  <c r="BE155"/>
  <c r="T155"/>
  <c r="R155"/>
  <c r="P155"/>
  <c r="BI153"/>
  <c r="BH153"/>
  <c r="BG153"/>
  <c r="BE153"/>
  <c r="T153"/>
  <c r="R153"/>
  <c r="P153"/>
  <c r="BI151"/>
  <c r="BH151"/>
  <c r="BG151"/>
  <c r="BE151"/>
  <c r="T151"/>
  <c r="R151"/>
  <c r="P151"/>
  <c r="BI149"/>
  <c r="BH149"/>
  <c r="BG149"/>
  <c r="BE149"/>
  <c r="T149"/>
  <c r="R149"/>
  <c r="P149"/>
  <c r="BI147"/>
  <c r="BH147"/>
  <c r="BG147"/>
  <c r="BE147"/>
  <c r="T147"/>
  <c r="R147"/>
  <c r="P147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29"/>
  <c r="BH129"/>
  <c r="BG129"/>
  <c r="BE129"/>
  <c r="T129"/>
  <c r="R129"/>
  <c r="P129"/>
  <c r="BI127"/>
  <c r="BH127"/>
  <c r="BG127"/>
  <c r="BE127"/>
  <c r="T127"/>
  <c r="R127"/>
  <c r="P127"/>
  <c r="BI124"/>
  <c r="BH124"/>
  <c r="BG124"/>
  <c r="BE124"/>
  <c r="T124"/>
  <c r="R124"/>
  <c r="P124"/>
  <c r="BI121"/>
  <c r="BH121"/>
  <c r="BG121"/>
  <c r="BE121"/>
  <c r="T121"/>
  <c r="R121"/>
  <c r="P121"/>
  <c r="BI118"/>
  <c r="BH118"/>
  <c r="BG118"/>
  <c r="BE118"/>
  <c r="T118"/>
  <c r="R118"/>
  <c r="P118"/>
  <c r="BI116"/>
  <c r="BH116"/>
  <c r="BG116"/>
  <c r="BE116"/>
  <c r="T116"/>
  <c r="R116"/>
  <c r="P116"/>
  <c r="BI114"/>
  <c r="BH114"/>
  <c r="BG114"/>
  <c r="BE114"/>
  <c r="T114"/>
  <c r="R114"/>
  <c r="P114"/>
  <c r="BI112"/>
  <c r="BH112"/>
  <c r="BG112"/>
  <c r="BE112"/>
  <c r="T112"/>
  <c r="R112"/>
  <c r="P112"/>
  <c r="BI110"/>
  <c r="BH110"/>
  <c r="BG110"/>
  <c r="BE110"/>
  <c r="T110"/>
  <c r="R110"/>
  <c r="P110"/>
  <c r="BI107"/>
  <c r="BH107"/>
  <c r="BG107"/>
  <c r="BE107"/>
  <c r="T107"/>
  <c r="R107"/>
  <c r="P107"/>
  <c r="BI105"/>
  <c r="BH105"/>
  <c r="BG105"/>
  <c r="BE105"/>
  <c r="T105"/>
  <c r="R105"/>
  <c r="P105"/>
  <c r="BI100"/>
  <c r="BH100"/>
  <c r="BG100"/>
  <c r="BE100"/>
  <c r="T100"/>
  <c r="R100"/>
  <c r="P100"/>
  <c r="BI97"/>
  <c r="BH97"/>
  <c r="BG97"/>
  <c r="BE97"/>
  <c r="T97"/>
  <c r="R97"/>
  <c r="P97"/>
  <c r="BI95"/>
  <c r="BH95"/>
  <c r="BG95"/>
  <c r="BE95"/>
  <c r="T95"/>
  <c r="R95"/>
  <c r="P95"/>
  <c r="BI93"/>
  <c r="BH93"/>
  <c r="BG93"/>
  <c r="BE93"/>
  <c r="T93"/>
  <c r="R93"/>
  <c r="P93"/>
  <c r="BI91"/>
  <c r="BH91"/>
  <c r="BG91"/>
  <c r="BE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3" r="J37"/>
  <c r="J36"/>
  <c i="1" r="AY56"/>
  <c i="3" r="J35"/>
  <c i="1" r="AX56"/>
  <c i="3" r="BI148"/>
  <c r="BH148"/>
  <c r="BG148"/>
  <c r="BE148"/>
  <c r="T148"/>
  <c r="R148"/>
  <c r="P148"/>
  <c r="BI144"/>
  <c r="BH144"/>
  <c r="BG144"/>
  <c r="BE144"/>
  <c r="T144"/>
  <c r="R144"/>
  <c r="P144"/>
  <c r="BI140"/>
  <c r="BH140"/>
  <c r="BG140"/>
  <c r="BE140"/>
  <c r="T140"/>
  <c r="R140"/>
  <c r="P140"/>
  <c r="BI138"/>
  <c r="BH138"/>
  <c r="BG138"/>
  <c r="BE138"/>
  <c r="T138"/>
  <c r="R138"/>
  <c r="P138"/>
  <c r="BI134"/>
  <c r="BH134"/>
  <c r="BG134"/>
  <c r="BE134"/>
  <c r="T134"/>
  <c r="R134"/>
  <c r="P134"/>
  <c r="BI130"/>
  <c r="BH130"/>
  <c r="BG130"/>
  <c r="BE130"/>
  <c r="T130"/>
  <c r="T129"/>
  <c r="R130"/>
  <c r="R129"/>
  <c r="P130"/>
  <c r="P129"/>
  <c r="BI127"/>
  <c r="BH127"/>
  <c r="BG127"/>
  <c r="BE127"/>
  <c r="T127"/>
  <c r="R127"/>
  <c r="P127"/>
  <c r="BI124"/>
  <c r="BH124"/>
  <c r="BG124"/>
  <c r="BE124"/>
  <c r="T124"/>
  <c r="R124"/>
  <c r="P124"/>
  <c r="BI122"/>
  <c r="BH122"/>
  <c r="BG122"/>
  <c r="BE122"/>
  <c r="T122"/>
  <c r="R122"/>
  <c r="P122"/>
  <c r="BI120"/>
  <c r="BH120"/>
  <c r="BG120"/>
  <c r="BE120"/>
  <c r="T120"/>
  <c r="R120"/>
  <c r="P120"/>
  <c r="BI115"/>
  <c r="BH115"/>
  <c r="BG115"/>
  <c r="BE115"/>
  <c r="T115"/>
  <c r="R115"/>
  <c r="P115"/>
  <c r="BI111"/>
  <c r="BH111"/>
  <c r="BG111"/>
  <c r="BE111"/>
  <c r="T111"/>
  <c r="R111"/>
  <c r="P111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5"/>
  <c r="BH95"/>
  <c r="BG95"/>
  <c r="BE95"/>
  <c r="T95"/>
  <c r="R95"/>
  <c r="P95"/>
  <c r="BI91"/>
  <c r="BH91"/>
  <c r="BG91"/>
  <c r="BE91"/>
  <c r="T91"/>
  <c r="T90"/>
  <c r="R91"/>
  <c r="R90"/>
  <c r="P91"/>
  <c r="P90"/>
  <c r="J85"/>
  <c r="J84"/>
  <c r="F84"/>
  <c r="F82"/>
  <c r="E80"/>
  <c r="J55"/>
  <c r="J54"/>
  <c r="F54"/>
  <c r="F52"/>
  <c r="E50"/>
  <c r="J18"/>
  <c r="E18"/>
  <c r="F85"/>
  <c r="J17"/>
  <c r="J12"/>
  <c r="J52"/>
  <c r="E7"/>
  <c r="E78"/>
  <c i="2" r="J37"/>
  <c r="J36"/>
  <c i="1" r="AY55"/>
  <c i="2" r="J35"/>
  <c i="1" r="AX55"/>
  <c i="2" r="BI1087"/>
  <c r="BH1087"/>
  <c r="BG1087"/>
  <c r="BE1087"/>
  <c r="T1087"/>
  <c r="R1087"/>
  <c r="P1087"/>
  <c r="BI1083"/>
  <c r="BH1083"/>
  <c r="BG1083"/>
  <c r="BE1083"/>
  <c r="T1083"/>
  <c r="R1083"/>
  <c r="P1083"/>
  <c r="BI1080"/>
  <c r="BH1080"/>
  <c r="BG1080"/>
  <c r="BE1080"/>
  <c r="T1080"/>
  <c r="R1080"/>
  <c r="P1080"/>
  <c r="BI1078"/>
  <c r="BH1078"/>
  <c r="BG1078"/>
  <c r="BE1078"/>
  <c r="T1078"/>
  <c r="R1078"/>
  <c r="P1078"/>
  <c r="BI1076"/>
  <c r="BH1076"/>
  <c r="BG1076"/>
  <c r="BE1076"/>
  <c r="T1076"/>
  <c r="R1076"/>
  <c r="P1076"/>
  <c r="BI1074"/>
  <c r="BH1074"/>
  <c r="BG1074"/>
  <c r="BE1074"/>
  <c r="T1074"/>
  <c r="R1074"/>
  <c r="P1074"/>
  <c r="BI1070"/>
  <c r="BH1070"/>
  <c r="BG1070"/>
  <c r="BE1070"/>
  <c r="T1070"/>
  <c r="R1070"/>
  <c r="P1070"/>
  <c r="BI1067"/>
  <c r="BH1067"/>
  <c r="BG1067"/>
  <c r="BE1067"/>
  <c r="T1067"/>
  <c r="R1067"/>
  <c r="P1067"/>
  <c r="BI1061"/>
  <c r="BH1061"/>
  <c r="BG1061"/>
  <c r="BE1061"/>
  <c r="T1061"/>
  <c r="R1061"/>
  <c r="P1061"/>
  <c r="BI1058"/>
  <c r="BH1058"/>
  <c r="BG1058"/>
  <c r="BE1058"/>
  <c r="T1058"/>
  <c r="R1058"/>
  <c r="P1058"/>
  <c r="BI1052"/>
  <c r="BH1052"/>
  <c r="BG1052"/>
  <c r="BE1052"/>
  <c r="T1052"/>
  <c r="R1052"/>
  <c r="P1052"/>
  <c r="BI1046"/>
  <c r="BH1046"/>
  <c r="BG1046"/>
  <c r="BE1046"/>
  <c r="T1046"/>
  <c r="R1046"/>
  <c r="P1046"/>
  <c r="BI1043"/>
  <c r="BH1043"/>
  <c r="BG1043"/>
  <c r="BE1043"/>
  <c r="T1043"/>
  <c r="R1043"/>
  <c r="P1043"/>
  <c r="BI1039"/>
  <c r="BH1039"/>
  <c r="BG1039"/>
  <c r="BE1039"/>
  <c r="T1039"/>
  <c r="R1039"/>
  <c r="P1039"/>
  <c r="BI1035"/>
  <c r="BH1035"/>
  <c r="BG1035"/>
  <c r="BE1035"/>
  <c r="T1035"/>
  <c r="R1035"/>
  <c r="P1035"/>
  <c r="BI1033"/>
  <c r="BH1033"/>
  <c r="BG1033"/>
  <c r="BE1033"/>
  <c r="T1033"/>
  <c r="R1033"/>
  <c r="P1033"/>
  <c r="BI1030"/>
  <c r="BH1030"/>
  <c r="BG1030"/>
  <c r="BE1030"/>
  <c r="T1030"/>
  <c r="R1030"/>
  <c r="P1030"/>
  <c r="BI1026"/>
  <c r="BH1026"/>
  <c r="BG1026"/>
  <c r="BE1026"/>
  <c r="T1026"/>
  <c r="R1026"/>
  <c r="P1026"/>
  <c r="BI1022"/>
  <c r="BH1022"/>
  <c r="BG1022"/>
  <c r="BE1022"/>
  <c r="T1022"/>
  <c r="R1022"/>
  <c r="P1022"/>
  <c r="BI1018"/>
  <c r="BH1018"/>
  <c r="BG1018"/>
  <c r="BE1018"/>
  <c r="T1018"/>
  <c r="R1018"/>
  <c r="P1018"/>
  <c r="BI1014"/>
  <c r="BH1014"/>
  <c r="BG1014"/>
  <c r="BE1014"/>
  <c r="T1014"/>
  <c r="R1014"/>
  <c r="P1014"/>
  <c r="BI1010"/>
  <c r="BH1010"/>
  <c r="BG1010"/>
  <c r="BE1010"/>
  <c r="T1010"/>
  <c r="R1010"/>
  <c r="P1010"/>
  <c r="BI1006"/>
  <c r="BH1006"/>
  <c r="BG1006"/>
  <c r="BE1006"/>
  <c r="T1006"/>
  <c r="R1006"/>
  <c r="P1006"/>
  <c r="BI1003"/>
  <c r="BH1003"/>
  <c r="BG1003"/>
  <c r="BE1003"/>
  <c r="T1003"/>
  <c r="R1003"/>
  <c r="P1003"/>
  <c r="BI998"/>
  <c r="BH998"/>
  <c r="BG998"/>
  <c r="BE998"/>
  <c r="T998"/>
  <c r="R998"/>
  <c r="P998"/>
  <c r="BI994"/>
  <c r="BH994"/>
  <c r="BG994"/>
  <c r="BE994"/>
  <c r="T994"/>
  <c r="R994"/>
  <c r="P994"/>
  <c r="BI990"/>
  <c r="BH990"/>
  <c r="BG990"/>
  <c r="BE990"/>
  <c r="T990"/>
  <c r="R990"/>
  <c r="P990"/>
  <c r="BI987"/>
  <c r="BH987"/>
  <c r="BG987"/>
  <c r="BE987"/>
  <c r="T987"/>
  <c r="R987"/>
  <c r="P987"/>
  <c r="BI985"/>
  <c r="BH985"/>
  <c r="BG985"/>
  <c r="BE985"/>
  <c r="T985"/>
  <c r="R985"/>
  <c r="P985"/>
  <c r="BI983"/>
  <c r="BH983"/>
  <c r="BG983"/>
  <c r="BE983"/>
  <c r="T983"/>
  <c r="R983"/>
  <c r="P983"/>
  <c r="BI976"/>
  <c r="BH976"/>
  <c r="BG976"/>
  <c r="BE976"/>
  <c r="T976"/>
  <c r="R976"/>
  <c r="P976"/>
  <c r="BI972"/>
  <c r="BH972"/>
  <c r="BG972"/>
  <c r="BE972"/>
  <c r="T972"/>
  <c r="R972"/>
  <c r="P972"/>
  <c r="BI968"/>
  <c r="BH968"/>
  <c r="BG968"/>
  <c r="BE968"/>
  <c r="T968"/>
  <c r="R968"/>
  <c r="P968"/>
  <c r="BI965"/>
  <c r="BH965"/>
  <c r="BG965"/>
  <c r="BE965"/>
  <c r="T965"/>
  <c r="R965"/>
  <c r="P965"/>
  <c r="BI963"/>
  <c r="BH963"/>
  <c r="BG963"/>
  <c r="BE963"/>
  <c r="T963"/>
  <c r="R963"/>
  <c r="P963"/>
  <c r="BI961"/>
  <c r="BH961"/>
  <c r="BG961"/>
  <c r="BE961"/>
  <c r="T961"/>
  <c r="R961"/>
  <c r="P961"/>
  <c r="BI959"/>
  <c r="BH959"/>
  <c r="BG959"/>
  <c r="BE959"/>
  <c r="T959"/>
  <c r="R959"/>
  <c r="P959"/>
  <c r="BI957"/>
  <c r="BH957"/>
  <c r="BG957"/>
  <c r="BE957"/>
  <c r="T957"/>
  <c r="R957"/>
  <c r="P957"/>
  <c r="BI953"/>
  <c r="BH953"/>
  <c r="BG953"/>
  <c r="BE953"/>
  <c r="T953"/>
  <c r="R953"/>
  <c r="P953"/>
  <c r="BI949"/>
  <c r="BH949"/>
  <c r="BG949"/>
  <c r="BE949"/>
  <c r="T949"/>
  <c r="R949"/>
  <c r="P949"/>
  <c r="BI945"/>
  <c r="BH945"/>
  <c r="BG945"/>
  <c r="BE945"/>
  <c r="T945"/>
  <c r="R945"/>
  <c r="P945"/>
  <c r="BI941"/>
  <c r="BH941"/>
  <c r="BG941"/>
  <c r="BE941"/>
  <c r="T941"/>
  <c r="R941"/>
  <c r="P941"/>
  <c r="BI938"/>
  <c r="BH938"/>
  <c r="BG938"/>
  <c r="BE938"/>
  <c r="T938"/>
  <c r="R938"/>
  <c r="P938"/>
  <c r="BI934"/>
  <c r="BH934"/>
  <c r="BG934"/>
  <c r="BE934"/>
  <c r="T934"/>
  <c r="R934"/>
  <c r="P934"/>
  <c r="BI930"/>
  <c r="BH930"/>
  <c r="BG930"/>
  <c r="BE930"/>
  <c r="T930"/>
  <c r="R930"/>
  <c r="P930"/>
  <c r="BI928"/>
  <c r="BH928"/>
  <c r="BG928"/>
  <c r="BE928"/>
  <c r="T928"/>
  <c r="R928"/>
  <c r="P928"/>
  <c r="BI924"/>
  <c r="BH924"/>
  <c r="BG924"/>
  <c r="BE924"/>
  <c r="T924"/>
  <c r="R924"/>
  <c r="P924"/>
  <c r="BI920"/>
  <c r="BH920"/>
  <c r="BG920"/>
  <c r="BE920"/>
  <c r="T920"/>
  <c r="R920"/>
  <c r="P920"/>
  <c r="BI916"/>
  <c r="BH916"/>
  <c r="BG916"/>
  <c r="BE916"/>
  <c r="T916"/>
  <c r="R916"/>
  <c r="P916"/>
  <c r="BI912"/>
  <c r="BH912"/>
  <c r="BG912"/>
  <c r="BE912"/>
  <c r="T912"/>
  <c r="R912"/>
  <c r="P912"/>
  <c r="BI903"/>
  <c r="BH903"/>
  <c r="BG903"/>
  <c r="BE903"/>
  <c r="T903"/>
  <c r="R903"/>
  <c r="P903"/>
  <c r="BI894"/>
  <c r="BH894"/>
  <c r="BG894"/>
  <c r="BE894"/>
  <c r="T894"/>
  <c r="R894"/>
  <c r="P894"/>
  <c r="BI890"/>
  <c r="BH890"/>
  <c r="BG890"/>
  <c r="BE890"/>
  <c r="T890"/>
  <c r="R890"/>
  <c r="P890"/>
  <c r="BI886"/>
  <c r="BH886"/>
  <c r="BG886"/>
  <c r="BE886"/>
  <c r="T886"/>
  <c r="R886"/>
  <c r="P886"/>
  <c r="BI879"/>
  <c r="BH879"/>
  <c r="BG879"/>
  <c r="BE879"/>
  <c r="T879"/>
  <c r="R879"/>
  <c r="P879"/>
  <c r="BI875"/>
  <c r="BH875"/>
  <c r="BG875"/>
  <c r="BE875"/>
  <c r="T875"/>
  <c r="R875"/>
  <c r="P875"/>
  <c r="BI866"/>
  <c r="BH866"/>
  <c r="BG866"/>
  <c r="BE866"/>
  <c r="T866"/>
  <c r="R866"/>
  <c r="P866"/>
  <c r="BI862"/>
  <c r="BH862"/>
  <c r="BG862"/>
  <c r="BE862"/>
  <c r="T862"/>
  <c r="R862"/>
  <c r="P862"/>
  <c r="BI859"/>
  <c r="BH859"/>
  <c r="BG859"/>
  <c r="BE859"/>
  <c r="T859"/>
  <c r="R859"/>
  <c r="P859"/>
  <c r="BI854"/>
  <c r="BH854"/>
  <c r="BG854"/>
  <c r="BE854"/>
  <c r="T854"/>
  <c r="R854"/>
  <c r="P854"/>
  <c r="BI850"/>
  <c r="BH850"/>
  <c r="BG850"/>
  <c r="BE850"/>
  <c r="T850"/>
  <c r="R850"/>
  <c r="P850"/>
  <c r="BI847"/>
  <c r="BH847"/>
  <c r="BG847"/>
  <c r="BE847"/>
  <c r="T847"/>
  <c r="R847"/>
  <c r="P847"/>
  <c r="BI844"/>
  <c r="BH844"/>
  <c r="BG844"/>
  <c r="BE844"/>
  <c r="T844"/>
  <c r="R844"/>
  <c r="P844"/>
  <c r="BI840"/>
  <c r="BH840"/>
  <c r="BG840"/>
  <c r="BE840"/>
  <c r="T840"/>
  <c r="R840"/>
  <c r="P840"/>
  <c r="BI833"/>
  <c r="BH833"/>
  <c r="BG833"/>
  <c r="BE833"/>
  <c r="T833"/>
  <c r="R833"/>
  <c r="P833"/>
  <c r="BI830"/>
  <c r="BH830"/>
  <c r="BG830"/>
  <c r="BE830"/>
  <c r="T830"/>
  <c r="R830"/>
  <c r="P830"/>
  <c r="BI823"/>
  <c r="BH823"/>
  <c r="BG823"/>
  <c r="BE823"/>
  <c r="T823"/>
  <c r="R823"/>
  <c r="P823"/>
  <c r="BI820"/>
  <c r="BH820"/>
  <c r="BG820"/>
  <c r="BE820"/>
  <c r="T820"/>
  <c r="R820"/>
  <c r="P820"/>
  <c r="BI816"/>
  <c r="BH816"/>
  <c r="BG816"/>
  <c r="BE816"/>
  <c r="T816"/>
  <c r="R816"/>
  <c r="P816"/>
  <c r="BI813"/>
  <c r="BH813"/>
  <c r="BG813"/>
  <c r="BE813"/>
  <c r="T813"/>
  <c r="R813"/>
  <c r="P813"/>
  <c r="BI809"/>
  <c r="BH809"/>
  <c r="BG809"/>
  <c r="BE809"/>
  <c r="T809"/>
  <c r="R809"/>
  <c r="P809"/>
  <c r="BI805"/>
  <c r="BH805"/>
  <c r="BG805"/>
  <c r="BE805"/>
  <c r="T805"/>
  <c r="R805"/>
  <c r="P805"/>
  <c r="BI801"/>
  <c r="BH801"/>
  <c r="BG801"/>
  <c r="BE801"/>
  <c r="T801"/>
  <c r="T800"/>
  <c r="R801"/>
  <c r="R800"/>
  <c r="P801"/>
  <c r="P800"/>
  <c r="BI798"/>
  <c r="BH798"/>
  <c r="BG798"/>
  <c r="BE798"/>
  <c r="T798"/>
  <c r="R798"/>
  <c r="P798"/>
  <c r="BI795"/>
  <c r="BH795"/>
  <c r="BG795"/>
  <c r="BE795"/>
  <c r="T795"/>
  <c r="R795"/>
  <c r="P795"/>
  <c r="BI793"/>
  <c r="BH793"/>
  <c r="BG793"/>
  <c r="BE793"/>
  <c r="T793"/>
  <c r="R793"/>
  <c r="P793"/>
  <c r="BI791"/>
  <c r="BH791"/>
  <c r="BG791"/>
  <c r="BE791"/>
  <c r="T791"/>
  <c r="R791"/>
  <c r="P791"/>
  <c r="BI788"/>
  <c r="BH788"/>
  <c r="BG788"/>
  <c r="BE788"/>
  <c r="T788"/>
  <c r="R788"/>
  <c r="P788"/>
  <c r="BI785"/>
  <c r="BH785"/>
  <c r="BG785"/>
  <c r="BE785"/>
  <c r="T785"/>
  <c r="R785"/>
  <c r="P785"/>
  <c r="BI783"/>
  <c r="BH783"/>
  <c r="BG783"/>
  <c r="BE783"/>
  <c r="T783"/>
  <c r="R783"/>
  <c r="P783"/>
  <c r="BI780"/>
  <c r="BH780"/>
  <c r="BG780"/>
  <c r="BE780"/>
  <c r="T780"/>
  <c r="R780"/>
  <c r="P780"/>
  <c r="BI776"/>
  <c r="BH776"/>
  <c r="BG776"/>
  <c r="BE776"/>
  <c r="T776"/>
  <c r="R776"/>
  <c r="P776"/>
  <c r="BI773"/>
  <c r="BH773"/>
  <c r="BG773"/>
  <c r="BE773"/>
  <c r="T773"/>
  <c r="R773"/>
  <c r="P773"/>
  <c r="BI770"/>
  <c r="BH770"/>
  <c r="BG770"/>
  <c r="BE770"/>
  <c r="T770"/>
  <c r="R770"/>
  <c r="P770"/>
  <c r="BI766"/>
  <c r="BH766"/>
  <c r="BG766"/>
  <c r="BE766"/>
  <c r="T766"/>
  <c r="R766"/>
  <c r="P766"/>
  <c r="BI763"/>
  <c r="BH763"/>
  <c r="BG763"/>
  <c r="BE763"/>
  <c r="T763"/>
  <c r="R763"/>
  <c r="P763"/>
  <c r="BI719"/>
  <c r="BH719"/>
  <c r="BG719"/>
  <c r="BE719"/>
  <c r="T719"/>
  <c r="R719"/>
  <c r="P719"/>
  <c r="BI715"/>
  <c r="BH715"/>
  <c r="BG715"/>
  <c r="BE715"/>
  <c r="T715"/>
  <c r="R715"/>
  <c r="P715"/>
  <c r="BI672"/>
  <c r="BH672"/>
  <c r="BG672"/>
  <c r="BE672"/>
  <c r="T672"/>
  <c r="R672"/>
  <c r="P672"/>
  <c r="BI666"/>
  <c r="BH666"/>
  <c r="BG666"/>
  <c r="BE666"/>
  <c r="T666"/>
  <c r="R666"/>
  <c r="P666"/>
  <c r="BI661"/>
  <c r="BH661"/>
  <c r="BG661"/>
  <c r="BE661"/>
  <c r="T661"/>
  <c r="R661"/>
  <c r="P661"/>
  <c r="BI657"/>
  <c r="BH657"/>
  <c r="BG657"/>
  <c r="BE657"/>
  <c r="T657"/>
  <c r="R657"/>
  <c r="P657"/>
  <c r="BI653"/>
  <c r="BH653"/>
  <c r="BG653"/>
  <c r="BE653"/>
  <c r="T653"/>
  <c r="R653"/>
  <c r="P653"/>
  <c r="BI649"/>
  <c r="BH649"/>
  <c r="BG649"/>
  <c r="BE649"/>
  <c r="T649"/>
  <c r="R649"/>
  <c r="P649"/>
  <c r="BI645"/>
  <c r="BH645"/>
  <c r="BG645"/>
  <c r="BE645"/>
  <c r="T645"/>
  <c r="R645"/>
  <c r="P645"/>
  <c r="BI641"/>
  <c r="BH641"/>
  <c r="BG641"/>
  <c r="BE641"/>
  <c r="T641"/>
  <c r="R641"/>
  <c r="P641"/>
  <c r="BI637"/>
  <c r="BH637"/>
  <c r="BG637"/>
  <c r="BE637"/>
  <c r="T637"/>
  <c r="R637"/>
  <c r="P637"/>
  <c r="BI633"/>
  <c r="BH633"/>
  <c r="BG633"/>
  <c r="BE633"/>
  <c r="T633"/>
  <c r="R633"/>
  <c r="P633"/>
  <c r="BI629"/>
  <c r="BH629"/>
  <c r="BG629"/>
  <c r="BE629"/>
  <c r="T629"/>
  <c r="R629"/>
  <c r="P629"/>
  <c r="BI618"/>
  <c r="BH618"/>
  <c r="BG618"/>
  <c r="BE618"/>
  <c r="T618"/>
  <c r="R618"/>
  <c r="P618"/>
  <c r="BI575"/>
  <c r="BH575"/>
  <c r="BG575"/>
  <c r="BE575"/>
  <c r="T575"/>
  <c r="R575"/>
  <c r="P575"/>
  <c r="BI560"/>
  <c r="BH560"/>
  <c r="BG560"/>
  <c r="BE560"/>
  <c r="T560"/>
  <c r="R560"/>
  <c r="P560"/>
  <c r="BI549"/>
  <c r="BH549"/>
  <c r="BG549"/>
  <c r="BE549"/>
  <c r="T549"/>
  <c r="R549"/>
  <c r="P549"/>
  <c r="BI523"/>
  <c r="BH523"/>
  <c r="BG523"/>
  <c r="BE523"/>
  <c r="T523"/>
  <c r="R523"/>
  <c r="P523"/>
  <c r="BI512"/>
  <c r="BH512"/>
  <c r="BG512"/>
  <c r="BE512"/>
  <c r="T512"/>
  <c r="R512"/>
  <c r="P512"/>
  <c r="BI469"/>
  <c r="BH469"/>
  <c r="BG469"/>
  <c r="BE469"/>
  <c r="T469"/>
  <c r="R469"/>
  <c r="P469"/>
  <c r="BI466"/>
  <c r="BH466"/>
  <c r="BG466"/>
  <c r="BE466"/>
  <c r="T466"/>
  <c r="R466"/>
  <c r="P466"/>
  <c r="BI459"/>
  <c r="BH459"/>
  <c r="BG459"/>
  <c r="BE459"/>
  <c r="T459"/>
  <c r="R459"/>
  <c r="P459"/>
  <c r="BI456"/>
  <c r="BH456"/>
  <c r="BG456"/>
  <c r="BE456"/>
  <c r="T456"/>
  <c r="R456"/>
  <c r="P456"/>
  <c r="BI453"/>
  <c r="BH453"/>
  <c r="BG453"/>
  <c r="BE453"/>
  <c r="T453"/>
  <c r="R453"/>
  <c r="P453"/>
  <c r="BI449"/>
  <c r="BH449"/>
  <c r="BG449"/>
  <c r="BE449"/>
  <c r="T449"/>
  <c r="R449"/>
  <c r="P449"/>
  <c r="BI435"/>
  <c r="BH435"/>
  <c r="BG435"/>
  <c r="BE435"/>
  <c r="T435"/>
  <c r="R435"/>
  <c r="P435"/>
  <c r="BI430"/>
  <c r="BH430"/>
  <c r="BG430"/>
  <c r="BE430"/>
  <c r="T430"/>
  <c r="R430"/>
  <c r="P430"/>
  <c r="BI426"/>
  <c r="BH426"/>
  <c r="BG426"/>
  <c r="BE426"/>
  <c r="T426"/>
  <c r="R426"/>
  <c r="P426"/>
  <c r="BI423"/>
  <c r="BH423"/>
  <c r="BG423"/>
  <c r="BE423"/>
  <c r="T423"/>
  <c r="R423"/>
  <c r="P423"/>
  <c r="BI419"/>
  <c r="BH419"/>
  <c r="BG419"/>
  <c r="BE419"/>
  <c r="T419"/>
  <c r="R419"/>
  <c r="P419"/>
  <c r="BI405"/>
  <c r="BH405"/>
  <c r="BG405"/>
  <c r="BE405"/>
  <c r="T405"/>
  <c r="R405"/>
  <c r="P405"/>
  <c r="BI392"/>
  <c r="BH392"/>
  <c r="BG392"/>
  <c r="BE392"/>
  <c r="T392"/>
  <c r="R392"/>
  <c r="P392"/>
  <c r="BI380"/>
  <c r="BH380"/>
  <c r="BG380"/>
  <c r="BE380"/>
  <c r="T380"/>
  <c r="R380"/>
  <c r="P380"/>
  <c r="BI369"/>
  <c r="BH369"/>
  <c r="BG369"/>
  <c r="BE369"/>
  <c r="T369"/>
  <c r="R369"/>
  <c r="P369"/>
  <c r="BI366"/>
  <c r="BH366"/>
  <c r="BG366"/>
  <c r="BE366"/>
  <c r="T366"/>
  <c r="R366"/>
  <c r="P366"/>
  <c r="BI357"/>
  <c r="BH357"/>
  <c r="BG357"/>
  <c r="BE357"/>
  <c r="T357"/>
  <c r="R357"/>
  <c r="P357"/>
  <c r="BI354"/>
  <c r="BH354"/>
  <c r="BG354"/>
  <c r="BE354"/>
  <c r="T354"/>
  <c r="R354"/>
  <c r="P354"/>
  <c r="BI342"/>
  <c r="BH342"/>
  <c r="BG342"/>
  <c r="BE342"/>
  <c r="T342"/>
  <c r="R342"/>
  <c r="P342"/>
  <c r="BI339"/>
  <c r="BH339"/>
  <c r="BG339"/>
  <c r="BE339"/>
  <c r="T339"/>
  <c r="R339"/>
  <c r="P339"/>
  <c r="BI335"/>
  <c r="BH335"/>
  <c r="BG335"/>
  <c r="BE335"/>
  <c r="T335"/>
  <c r="R335"/>
  <c r="P335"/>
  <c r="BI320"/>
  <c r="BH320"/>
  <c r="BG320"/>
  <c r="BE320"/>
  <c r="T320"/>
  <c r="R320"/>
  <c r="P320"/>
  <c r="BI304"/>
  <c r="BH304"/>
  <c r="BG304"/>
  <c r="BE304"/>
  <c r="T304"/>
  <c r="R304"/>
  <c r="P304"/>
  <c r="BI278"/>
  <c r="BH278"/>
  <c r="BG278"/>
  <c r="BE278"/>
  <c r="T278"/>
  <c r="R278"/>
  <c r="P278"/>
  <c r="BI272"/>
  <c r="BH272"/>
  <c r="BG272"/>
  <c r="BE272"/>
  <c r="T272"/>
  <c r="R272"/>
  <c r="P272"/>
  <c r="BI228"/>
  <c r="BH228"/>
  <c r="BG228"/>
  <c r="BE228"/>
  <c r="T228"/>
  <c r="R228"/>
  <c r="P228"/>
  <c r="BI185"/>
  <c r="BH185"/>
  <c r="BG185"/>
  <c r="BE185"/>
  <c r="T185"/>
  <c r="R185"/>
  <c r="P185"/>
  <c r="BI142"/>
  <c r="BH142"/>
  <c r="BG142"/>
  <c r="BE142"/>
  <c r="T142"/>
  <c r="R142"/>
  <c r="P142"/>
  <c r="BI133"/>
  <c r="BH133"/>
  <c r="BG133"/>
  <c r="BE133"/>
  <c r="T133"/>
  <c r="R133"/>
  <c r="P133"/>
  <c r="BI130"/>
  <c r="BH130"/>
  <c r="BG130"/>
  <c r="BE130"/>
  <c r="T130"/>
  <c r="R130"/>
  <c r="P130"/>
  <c r="BI123"/>
  <c r="BH123"/>
  <c r="BG123"/>
  <c r="BE123"/>
  <c r="T123"/>
  <c r="R123"/>
  <c r="P123"/>
  <c r="BI119"/>
  <c r="BH119"/>
  <c r="BG119"/>
  <c r="BE119"/>
  <c r="T119"/>
  <c r="R119"/>
  <c r="P119"/>
  <c r="BI110"/>
  <c r="BH110"/>
  <c r="BG110"/>
  <c r="BE110"/>
  <c r="T110"/>
  <c r="R110"/>
  <c r="P110"/>
  <c r="BI106"/>
  <c r="BH106"/>
  <c r="BG106"/>
  <c r="BE106"/>
  <c r="T106"/>
  <c r="R106"/>
  <c r="P106"/>
  <c r="BI102"/>
  <c r="BH102"/>
  <c r="BG102"/>
  <c r="BE102"/>
  <c r="T102"/>
  <c r="R102"/>
  <c r="P102"/>
  <c r="J96"/>
  <c r="J95"/>
  <c r="F95"/>
  <c r="J93"/>
  <c r="F93"/>
  <c r="E91"/>
  <c r="J55"/>
  <c r="J54"/>
  <c r="F54"/>
  <c r="F52"/>
  <c r="E50"/>
  <c r="J18"/>
  <c r="E18"/>
  <c r="F96"/>
  <c r="J17"/>
  <c r="J12"/>
  <c r="J52"/>
  <c r="E7"/>
  <c r="E89"/>
  <c i="1" r="L50"/>
  <c r="AM50"/>
  <c r="AM49"/>
  <c r="L49"/>
  <c r="AM47"/>
  <c r="L47"/>
  <c r="L45"/>
  <c r="L44"/>
  <c i="14" r="BK84"/>
  <c r="J84"/>
  <c i="13" r="BK156"/>
  <c r="BK154"/>
  <c r="J146"/>
  <c r="J144"/>
  <c r="BK142"/>
  <c r="J113"/>
  <c i="10" r="BK116"/>
  <c r="J114"/>
  <c i="2" r="BK941"/>
  <c r="BK938"/>
  <c r="J890"/>
  <c r="J801"/>
  <c r="J661"/>
  <c r="J641"/>
  <c r="J523"/>
  <c r="J512"/>
  <c r="J405"/>
  <c r="BK366"/>
  <c i="13" r="J129"/>
  <c r="BK117"/>
  <c r="BK115"/>
  <c r="J95"/>
  <c i="12" r="J149"/>
  <c r="J113"/>
  <c r="J95"/>
  <c i="11" r="BK156"/>
  <c r="BK151"/>
  <c r="J104"/>
  <c r="BK102"/>
  <c i="10" r="J152"/>
  <c r="BK138"/>
  <c i="9" r="BK89"/>
  <c i="8" r="J161"/>
  <c r="BK157"/>
  <c r="J155"/>
  <c r="BK151"/>
  <c r="BK145"/>
  <c r="BK138"/>
  <c r="BK90"/>
  <c i="7" r="J147"/>
  <c r="J141"/>
  <c r="BK130"/>
  <c r="J126"/>
  <c r="J118"/>
  <c r="J116"/>
  <c r="BK94"/>
  <c i="6" r="BK134"/>
  <c r="BK124"/>
  <c r="J122"/>
  <c r="BK110"/>
  <c r="J107"/>
  <c r="BK105"/>
  <c i="5" r="J153"/>
  <c r="J124"/>
  <c r="J103"/>
  <c i="4" r="J191"/>
  <c i="2" r="J920"/>
  <c r="BK886"/>
  <c r="J879"/>
  <c r="J859"/>
  <c r="BK850"/>
  <c r="BK830"/>
  <c r="J816"/>
  <c r="J805"/>
  <c r="BK801"/>
  <c r="BK788"/>
  <c r="J783"/>
  <c r="J637"/>
  <c i="13" r="J154"/>
  <c r="BK151"/>
  <c r="J149"/>
  <c r="BK146"/>
  <c r="BK144"/>
  <c r="J142"/>
  <c r="BK139"/>
  <c r="BK137"/>
  <c r="J134"/>
  <c r="BK132"/>
  <c r="BK127"/>
  <c r="BK120"/>
  <c r="J115"/>
  <c r="J110"/>
  <c r="J104"/>
  <c r="J102"/>
  <c i="12" r="J144"/>
  <c r="BK113"/>
  <c r="BK102"/>
  <c i="13" r="J123"/>
  <c r="J117"/>
  <c r="BK106"/>
  <c i="12" r="J146"/>
  <c r="J129"/>
  <c r="BK127"/>
  <c r="BK95"/>
  <c i="2" r="J916"/>
  <c r="BK875"/>
  <c r="J847"/>
  <c r="BK809"/>
  <c r="J719"/>
  <c r="BK661"/>
  <c r="BK466"/>
  <c r="BK453"/>
  <c r="BK405"/>
  <c r="J380"/>
  <c r="BK357"/>
  <c r="J339"/>
  <c r="BK320"/>
  <c r="BK123"/>
  <c i="13" r="J108"/>
  <c i="12" r="BK151"/>
  <c r="BK123"/>
  <c r="BK104"/>
  <c i="11" r="BK132"/>
  <c r="J129"/>
  <c r="J110"/>
  <c i="10" r="BK157"/>
  <c r="BK96"/>
  <c r="J93"/>
  <c i="9" r="BK92"/>
  <c i="8" r="J147"/>
  <c r="J107"/>
  <c i="7" r="J155"/>
  <c r="BK141"/>
  <c r="J128"/>
  <c r="BK126"/>
  <c r="J124"/>
  <c i="6" r="J149"/>
  <c r="BK141"/>
  <c r="J138"/>
  <c r="BK120"/>
  <c r="BK116"/>
  <c r="BK101"/>
  <c i="5" r="BK128"/>
  <c r="J126"/>
  <c r="BK124"/>
  <c r="J120"/>
  <c r="J101"/>
  <c r="BK92"/>
  <c i="4" r="BK216"/>
  <c r="BK189"/>
  <c r="J177"/>
  <c r="J164"/>
  <c r="J149"/>
  <c r="J137"/>
  <c r="BK134"/>
  <c r="J118"/>
  <c r="BK112"/>
  <c i="3" r="J127"/>
  <c r="J122"/>
  <c r="BK120"/>
  <c r="BK115"/>
  <c r="J111"/>
  <c i="2" r="BK1087"/>
  <c r="J1087"/>
  <c r="BK1083"/>
  <c r="J1083"/>
  <c r="BK1080"/>
  <c r="J1080"/>
  <c r="BK1078"/>
  <c r="J1078"/>
  <c r="BK1076"/>
  <c r="J1076"/>
  <c r="BK1074"/>
  <c r="J1074"/>
  <c r="BK1070"/>
  <c r="J1070"/>
  <c r="BK1067"/>
  <c r="J1067"/>
  <c r="BK1061"/>
  <c r="J1061"/>
  <c r="BK1058"/>
  <c r="J1058"/>
  <c r="BK1052"/>
  <c r="J1052"/>
  <c r="BK1046"/>
  <c r="BK1039"/>
  <c r="J1010"/>
  <c r="J963"/>
  <c r="J941"/>
  <c r="J854"/>
  <c r="J833"/>
  <c r="BK823"/>
  <c r="BK773"/>
  <c r="J456"/>
  <c r="J430"/>
  <c r="BK426"/>
  <c r="BK335"/>
  <c r="J320"/>
  <c r="BK278"/>
  <c r="J228"/>
  <c r="BK119"/>
  <c r="BK106"/>
  <c i="13" r="BK113"/>
  <c r="BK102"/>
  <c i="12" r="BK149"/>
  <c i="11" r="J142"/>
  <c r="BK137"/>
  <c r="BK123"/>
  <c r="BK115"/>
  <c r="J113"/>
  <c r="J106"/>
  <c r="J95"/>
  <c r="BK93"/>
  <c i="10" r="J155"/>
  <c r="BK152"/>
  <c r="J150"/>
  <c r="BK140"/>
  <c r="J133"/>
  <c r="BK128"/>
  <c r="BK124"/>
  <c r="BK101"/>
  <c i="8" r="J138"/>
  <c r="BK132"/>
  <c r="BK122"/>
  <c r="BK116"/>
  <c r="BK94"/>
  <c i="7" r="BK161"/>
  <c r="J159"/>
  <c r="BK149"/>
  <c r="BK143"/>
  <c r="J136"/>
  <c r="J132"/>
  <c r="BK120"/>
  <c r="BK110"/>
  <c r="J107"/>
  <c r="BK98"/>
  <c i="6" r="BK122"/>
  <c r="J105"/>
  <c r="BK98"/>
  <c r="J96"/>
  <c r="J87"/>
  <c i="5" r="J151"/>
  <c r="J145"/>
  <c r="BK143"/>
  <c r="BK132"/>
  <c r="J130"/>
  <c r="J114"/>
  <c r="J112"/>
  <c r="J98"/>
  <c r="BK96"/>
  <c r="BK90"/>
  <c i="4" r="BK206"/>
  <c r="J199"/>
  <c r="BK194"/>
  <c r="J168"/>
  <c r="J166"/>
  <c r="BK162"/>
  <c r="BK151"/>
  <c r="BK129"/>
  <c r="BK116"/>
  <c r="J110"/>
  <c r="J107"/>
  <c r="J105"/>
  <c r="J97"/>
  <c r="J91"/>
  <c i="3" r="J148"/>
  <c r="J144"/>
  <c r="J138"/>
  <c r="BK127"/>
  <c r="J120"/>
  <c r="J106"/>
  <c r="J102"/>
  <c r="BK95"/>
  <c r="J91"/>
  <c i="2" r="J1046"/>
  <c r="J1039"/>
  <c r="BK1033"/>
  <c r="BK1030"/>
  <c r="J1018"/>
  <c r="J1014"/>
  <c r="BK1010"/>
  <c r="BK987"/>
  <c r="J976"/>
  <c r="BK961"/>
  <c r="BK928"/>
  <c r="BK924"/>
  <c i="13" r="J132"/>
  <c i="12" r="BK144"/>
  <c r="J139"/>
  <c r="BK115"/>
  <c i="2" r="J953"/>
  <c r="BK894"/>
  <c r="BK847"/>
  <c r="J830"/>
  <c r="J798"/>
  <c r="J793"/>
  <c r="J791"/>
  <c r="BK785"/>
  <c r="BK512"/>
  <c r="BK430"/>
  <c r="BK380"/>
  <c r="BK369"/>
  <c r="J366"/>
  <c r="J335"/>
  <c r="BK185"/>
  <c r="BK102"/>
  <c i="13" r="BK97"/>
  <c i="12" r="J117"/>
  <c r="J97"/>
  <c i="11" r="BK117"/>
  <c r="BK108"/>
  <c r="BK106"/>
  <c r="BK104"/>
  <c i="10" r="BK118"/>
  <c r="BK109"/>
  <c i="8" r="J159"/>
  <c r="BK143"/>
  <c r="J116"/>
  <c r="BK107"/>
  <c r="BK105"/>
  <c r="BK87"/>
  <c i="7" r="J130"/>
  <c r="J103"/>
  <c r="BK90"/>
  <c i="6" r="BK157"/>
  <c r="BK138"/>
  <c r="BK130"/>
  <c r="BK92"/>
  <c i="5" r="J161"/>
  <c r="J134"/>
  <c r="J116"/>
  <c r="BK110"/>
  <c r="BK107"/>
  <c i="4" r="BK213"/>
  <c r="J211"/>
  <c r="J186"/>
  <c r="BK179"/>
  <c r="J175"/>
  <c r="BK172"/>
  <c r="BK168"/>
  <c r="J147"/>
  <c r="BK144"/>
  <c r="J142"/>
  <c r="BK124"/>
  <c r="BK121"/>
  <c r="J114"/>
  <c r="J100"/>
  <c i="3" r="BK140"/>
  <c r="BK124"/>
  <c i="2" r="J1035"/>
  <c r="BK1018"/>
  <c r="BK1003"/>
  <c r="J998"/>
  <c r="BK994"/>
  <c r="BK963"/>
  <c r="J961"/>
  <c r="BK930"/>
  <c r="J903"/>
  <c r="BK859"/>
  <c i="13" r="J100"/>
  <c i="11" r="J154"/>
  <c r="BK139"/>
  <c r="J120"/>
  <c r="BK100"/>
  <c r="BK97"/>
  <c i="10" r="J143"/>
  <c r="J130"/>
  <c r="J121"/>
  <c r="J118"/>
  <c r="BK111"/>
  <c r="BK103"/>
  <c i="8" r="J136"/>
  <c r="BK134"/>
  <c r="J126"/>
  <c r="BK124"/>
  <c r="J120"/>
  <c r="BK114"/>
  <c r="J112"/>
  <c r="BK103"/>
  <c r="J101"/>
  <c r="J94"/>
  <c i="7" r="BK159"/>
  <c r="BK147"/>
  <c r="J138"/>
  <c r="BK136"/>
  <c r="J114"/>
  <c r="J94"/>
  <c r="BK87"/>
  <c i="6" r="BK149"/>
  <c r="BK143"/>
  <c r="J112"/>
  <c r="BK107"/>
  <c r="J98"/>
  <c r="J92"/>
  <c r="BK87"/>
  <c i="5" r="BK151"/>
  <c r="J147"/>
  <c r="J143"/>
  <c r="BK112"/>
  <c r="BK103"/>
  <c r="J87"/>
  <c i="4" r="J220"/>
  <c r="J218"/>
  <c r="BK208"/>
  <c r="J196"/>
  <c r="BK191"/>
  <c r="J189"/>
  <c r="BK186"/>
  <c r="BK181"/>
  <c r="BK175"/>
  <c r="BK170"/>
  <c r="J170"/>
  <c r="BK166"/>
  <c r="J162"/>
  <c r="BK160"/>
  <c r="J151"/>
  <c r="BK137"/>
  <c r="J134"/>
  <c r="BK127"/>
  <c r="BK118"/>
  <c r="BK105"/>
  <c r="BK100"/>
  <c r="J95"/>
  <c r="BK93"/>
  <c i="3" r="BK148"/>
  <c r="J140"/>
  <c r="J134"/>
  <c r="BK130"/>
  <c r="J124"/>
  <c r="BK122"/>
  <c r="J115"/>
  <c r="BK102"/>
  <c i="2" r="BK1043"/>
  <c r="J1043"/>
  <c r="BK1035"/>
  <c r="J1033"/>
  <c r="J1030"/>
  <c r="BK1006"/>
  <c r="BK998"/>
  <c r="J994"/>
  <c r="J972"/>
  <c i="13" r="J120"/>
  <c r="BK110"/>
  <c r="J106"/>
  <c r="BK95"/>
  <c r="J93"/>
  <c i="12" r="J156"/>
  <c r="BK132"/>
  <c r="BK137"/>
  <c r="J134"/>
  <c r="J132"/>
  <c r="BK120"/>
  <c i="11" r="BK113"/>
  <c r="J108"/>
  <c r="BK95"/>
  <c i="10" r="J147"/>
  <c r="J128"/>
  <c r="J116"/>
  <c r="J107"/>
  <c i="9" r="J85"/>
  <c i="8" r="J153"/>
  <c r="J151"/>
  <c r="BK149"/>
  <c r="BK128"/>
  <c r="J114"/>
  <c r="BK92"/>
  <c i="7" r="J149"/>
  <c r="J143"/>
  <c r="J120"/>
  <c r="BK105"/>
  <c r="J90"/>
  <c i="6" r="BK161"/>
  <c r="J155"/>
  <c r="J153"/>
  <c r="J145"/>
  <c r="J134"/>
  <c r="BK132"/>
  <c r="BK126"/>
  <c r="J94"/>
  <c i="5" r="BK136"/>
  <c r="J122"/>
  <c r="BK120"/>
  <c r="BK114"/>
  <c r="J110"/>
  <c r="J92"/>
  <c i="4" r="BK222"/>
  <c r="BK211"/>
  <c r="BK196"/>
  <c r="J194"/>
  <c r="J179"/>
  <c r="BK177"/>
  <c r="BK157"/>
  <c r="BK142"/>
  <c r="J140"/>
  <c r="J129"/>
  <c r="J127"/>
  <c i="3" r="BK134"/>
  <c r="J130"/>
  <c r="J98"/>
  <c r="BK91"/>
  <c i="2" r="BK1026"/>
  <c r="BK1022"/>
  <c r="J1006"/>
  <c r="BK990"/>
  <c r="J987"/>
  <c r="BK985"/>
  <c r="BK972"/>
  <c r="BK968"/>
  <c r="BK965"/>
  <c r="J912"/>
  <c r="BK879"/>
  <c r="BK854"/>
  <c r="J844"/>
  <c r="BK820"/>
  <c i="12" r="J151"/>
  <c r="BK134"/>
  <c r="J110"/>
  <c i="2" r="J938"/>
  <c r="J928"/>
  <c r="J924"/>
  <c r="BK912"/>
  <c r="J823"/>
  <c r="BK805"/>
  <c r="J788"/>
  <c r="BK780"/>
  <c r="J776"/>
  <c r="J773"/>
  <c r="BK672"/>
  <c r="J666"/>
  <c r="J657"/>
  <c r="BK653"/>
  <c r="J645"/>
  <c r="BK633"/>
  <c r="J629"/>
  <c r="BK560"/>
  <c r="J453"/>
  <c r="BK449"/>
  <c r="J435"/>
  <c r="J392"/>
  <c r="J354"/>
  <c r="J106"/>
  <c i="13" r="BK104"/>
  <c r="BK93"/>
  <c i="12" r="J142"/>
  <c r="BK139"/>
  <c r="BK93"/>
  <c r="BK100"/>
  <c i="11" r="BK146"/>
  <c r="BK142"/>
  <c i="2" r="J959"/>
  <c r="BK949"/>
  <c i="12" r="J137"/>
  <c i="2" r="BK890"/>
  <c r="J957"/>
  <c r="J715"/>
  <c i="13" r="J156"/>
  <c r="J151"/>
  <c r="BK149"/>
  <c r="J139"/>
  <c r="J137"/>
  <c r="BK134"/>
  <c r="BK129"/>
  <c r="J127"/>
  <c r="BK123"/>
  <c r="BK100"/>
  <c i="12" r="BK154"/>
  <c r="J120"/>
  <c i="11" r="J156"/>
  <c r="J151"/>
  <c r="J146"/>
  <c r="J117"/>
  <c r="J93"/>
  <c i="10" r="BK133"/>
  <c r="BK121"/>
  <c r="J111"/>
  <c r="BK107"/>
  <c i="9" r="J92"/>
  <c i="8" r="J143"/>
  <c r="J130"/>
  <c r="J128"/>
  <c r="BK120"/>
  <c r="BK112"/>
  <c r="BK110"/>
  <c r="J92"/>
  <c r="J90"/>
  <c i="7" r="J157"/>
  <c r="BK155"/>
  <c r="BK153"/>
  <c r="BK151"/>
  <c r="BK145"/>
  <c r="BK128"/>
  <c r="BK122"/>
  <c r="BK118"/>
  <c r="BK114"/>
  <c r="BK112"/>
  <c r="J105"/>
  <c r="BK103"/>
  <c r="BK96"/>
  <c r="J92"/>
  <c i="6" r="J159"/>
  <c r="BK155"/>
  <c r="BK153"/>
  <c r="J147"/>
  <c r="BK136"/>
  <c r="J132"/>
  <c r="J128"/>
  <c r="J124"/>
  <c r="BK114"/>
  <c r="J101"/>
  <c r="BK94"/>
  <c r="BK90"/>
  <c i="5" r="J157"/>
  <c r="BK155"/>
  <c r="BK149"/>
  <c r="BK145"/>
  <c r="J141"/>
  <c r="J132"/>
  <c r="BK126"/>
  <c r="BK118"/>
  <c r="BK116"/>
  <c r="BK94"/>
  <c r="BK87"/>
  <c i="4" r="J226"/>
  <c r="BK224"/>
  <c r="BK218"/>
  <c r="J201"/>
  <c i="12" r="BK142"/>
  <c i="10" r="J145"/>
  <c i="13" r="BK108"/>
  <c r="J97"/>
  <c i="12" r="J115"/>
  <c i="11" r="BK154"/>
  <c r="BK144"/>
  <c r="J139"/>
  <c r="J137"/>
  <c r="BK110"/>
  <c i="10" r="BK155"/>
  <c r="BK150"/>
  <c r="BK145"/>
  <c r="BK143"/>
  <c r="BK130"/>
  <c r="BK105"/>
  <c r="J103"/>
  <c i="8" r="BK161"/>
  <c r="BK159"/>
  <c r="J157"/>
  <c r="BK155"/>
  <c r="J149"/>
  <c r="BK147"/>
  <c r="BK141"/>
  <c r="BK136"/>
  <c r="BK118"/>
  <c r="J105"/>
  <c r="J103"/>
  <c r="BK101"/>
  <c r="BK98"/>
  <c r="BK96"/>
  <c i="7" r="BK157"/>
  <c r="J153"/>
  <c r="BK134"/>
  <c r="BK124"/>
  <c r="BK101"/>
  <c r="J96"/>
  <c i="6" r="BK159"/>
  <c r="BK151"/>
  <c r="J143"/>
  <c r="J141"/>
  <c r="J130"/>
  <c r="J120"/>
  <c r="BK118"/>
  <c r="BK112"/>
  <c i="5" r="BK161"/>
  <c r="BK159"/>
  <c r="J118"/>
  <c i="2" r="BK903"/>
  <c r="J894"/>
  <c r="J820"/>
  <c r="BK798"/>
  <c r="BK645"/>
  <c r="BK618"/>
  <c r="J469"/>
  <c r="J466"/>
  <c r="BK435"/>
  <c r="BK339"/>
  <c r="BK304"/>
  <c r="J278"/>
  <c r="J185"/>
  <c r="J142"/>
  <c r="BK133"/>
  <c r="J119"/>
  <c i="12" r="BK146"/>
  <c r="J127"/>
  <c i="2" r="BK953"/>
  <c i="12" r="J108"/>
  <c r="BK97"/>
  <c i="11" r="BK134"/>
  <c r="J132"/>
  <c r="J127"/>
  <c i="10" r="BK135"/>
  <c r="J124"/>
  <c r="BK98"/>
  <c r="J96"/>
  <c i="8" r="J124"/>
  <c r="J122"/>
  <c i="7" r="J145"/>
  <c r="J101"/>
  <c i="6" r="J161"/>
  <c r="J151"/>
  <c r="J136"/>
  <c r="J118"/>
  <c r="J114"/>
  <c r="J90"/>
  <c i="5" r="BK157"/>
  <c r="BK141"/>
  <c r="BK138"/>
  <c r="J136"/>
  <c r="BK134"/>
  <c r="J107"/>
  <c r="J105"/>
  <c r="J90"/>
  <c i="4" r="BK226"/>
  <c r="J224"/>
  <c r="J222"/>
  <c r="BK199"/>
  <c r="BK164"/>
  <c r="J155"/>
  <c r="BK153"/>
  <c r="J116"/>
  <c r="BK107"/>
  <c r="BK97"/>
  <c r="BK95"/>
  <c r="BK91"/>
  <c i="3" r="BK106"/>
  <c i="2" r="BK1014"/>
  <c r="J985"/>
  <c r="BK983"/>
  <c r="J965"/>
  <c r="BK957"/>
  <c r="BK934"/>
  <c r="BK866"/>
  <c r="J813"/>
  <c r="BK770"/>
  <c r="BK649"/>
  <c r="BK575"/>
  <c r="J560"/>
  <c r="BK549"/>
  <c r="J357"/>
  <c r="J342"/>
  <c r="BK130"/>
  <c r="J110"/>
  <c i="12" r="J106"/>
  <c r="BK129"/>
  <c i="2" r="J949"/>
  <c i="12" r="BK108"/>
  <c i="2" r="J930"/>
  <c r="BK844"/>
  <c r="BK840"/>
  <c r="BK816"/>
  <c r="BK793"/>
  <c r="J763"/>
  <c r="BK523"/>
  <c r="BK456"/>
  <c r="J369"/>
  <c r="BK354"/>
  <c r="BK342"/>
  <c r="BK110"/>
  <c i="12" r="BK156"/>
  <c r="J154"/>
  <c r="BK117"/>
  <c i="11" r="BK149"/>
  <c r="J144"/>
  <c r="J115"/>
  <c r="J100"/>
  <c r="J97"/>
  <c i="2" r="J945"/>
  <c r="J934"/>
  <c r="BK862"/>
  <c r="J850"/>
  <c r="J840"/>
  <c r="BK813"/>
  <c r="J795"/>
  <c r="J785"/>
  <c r="BK776"/>
  <c r="J766"/>
  <c r="BK763"/>
  <c r="BK641"/>
  <c r="J575"/>
  <c r="BK469"/>
  <c r="BK423"/>
  <c r="BK142"/>
  <c i="12" r="J104"/>
  <c i="11" r="BK129"/>
  <c r="BK120"/>
  <c r="J102"/>
  <c i="10" r="J157"/>
  <c r="J138"/>
  <c r="BK114"/>
  <c r="J109"/>
  <c r="J105"/>
  <c r="J98"/>
  <c i="9" r="BK85"/>
  <c i="8" r="BK153"/>
  <c r="J141"/>
  <c r="J134"/>
  <c r="J132"/>
  <c r="BK130"/>
  <c r="BK126"/>
  <c r="J118"/>
  <c r="J110"/>
  <c r="J87"/>
  <c i="7" r="J161"/>
  <c r="BK138"/>
  <c r="J134"/>
  <c r="BK116"/>
  <c r="J110"/>
  <c r="J98"/>
  <c r="J87"/>
  <c i="6" r="J157"/>
  <c r="BK147"/>
  <c r="BK128"/>
  <c r="J116"/>
  <c r="J110"/>
  <c r="BK103"/>
  <c r="BK96"/>
  <c i="5" r="J155"/>
  <c r="J149"/>
  <c r="BK130"/>
  <c r="J128"/>
  <c r="BK122"/>
  <c r="BK105"/>
  <c r="BK101"/>
  <c r="J94"/>
  <c i="4" r="J216"/>
  <c r="J213"/>
  <c r="J208"/>
  <c r="J204"/>
  <c r="J181"/>
  <c r="J172"/>
  <c r="J157"/>
  <c r="J153"/>
  <c r="BK149"/>
  <c r="J124"/>
  <c r="J112"/>
  <c i="3" r="BK98"/>
  <c i="2" r="J1026"/>
  <c r="J1022"/>
  <c r="J1003"/>
  <c r="J990"/>
  <c r="J983"/>
  <c r="BK976"/>
  <c r="BK945"/>
  <c r="J809"/>
  <c r="BK766"/>
  <c r="BK657"/>
  <c r="J649"/>
  <c r="BK459"/>
  <c r="J449"/>
  <c r="J423"/>
  <c r="BK419"/>
  <c r="BK272"/>
  <c i="12" r="BK106"/>
  <c r="J93"/>
  <c r="J100"/>
  <c i="2" r="BK959"/>
  <c r="BK916"/>
  <c r="BK783"/>
  <c r="J780"/>
  <c r="BK715"/>
  <c r="J672"/>
  <c r="BK666"/>
  <c r="J653"/>
  <c r="J633"/>
  <c r="BK629"/>
  <c r="J618"/>
  <c r="J459"/>
  <c r="J426"/>
  <c r="J419"/>
  <c r="J272"/>
  <c r="J133"/>
  <c r="J130"/>
  <c r="J123"/>
  <c r="J102"/>
  <c i="1" r="AS54"/>
  <c i="12" r="J123"/>
  <c r="BK110"/>
  <c r="J102"/>
  <c i="11" r="J149"/>
  <c i="2" r="BK920"/>
  <c r="J886"/>
  <c r="J866"/>
  <c r="BK833"/>
  <c i="11" r="J134"/>
  <c r="BK127"/>
  <c r="J123"/>
  <c i="10" r="BK147"/>
  <c r="J140"/>
  <c r="J135"/>
  <c r="J101"/>
  <c r="BK93"/>
  <c i="9" r="J89"/>
  <c i="8" r="J145"/>
  <c r="J98"/>
  <c r="J96"/>
  <c i="7" r="J151"/>
  <c r="BK132"/>
  <c r="J122"/>
  <c r="J112"/>
  <c r="BK107"/>
  <c r="BK92"/>
  <c i="6" r="BK145"/>
  <c r="J126"/>
  <c r="J103"/>
  <c i="5" r="J159"/>
  <c r="BK153"/>
  <c r="BK147"/>
  <c r="J138"/>
  <c r="BK98"/>
  <c r="J96"/>
  <c i="4" r="BK220"/>
  <c r="J206"/>
  <c r="BK204"/>
  <c r="BK201"/>
  <c r="J160"/>
  <c r="BK155"/>
  <c r="BK147"/>
  <c r="J144"/>
  <c r="BK140"/>
  <c r="J121"/>
  <c r="BK114"/>
  <c r="BK110"/>
  <c r="J93"/>
  <c i="3" r="BK144"/>
  <c r="BK138"/>
  <c r="BK111"/>
  <c r="J95"/>
  <c i="2" r="J968"/>
  <c r="J875"/>
  <c r="J862"/>
  <c r="BK795"/>
  <c r="BK791"/>
  <c r="J770"/>
  <c r="BK719"/>
  <c r="BK637"/>
  <c r="J549"/>
  <c r="BK392"/>
  <c r="J304"/>
  <c r="BK228"/>
  <c i="14" r="F37"/>
  <c i="1" r="BD67"/>
  <c i="14" r="F35"/>
  <c i="1" r="BB67"/>
  <c i="14" r="F36"/>
  <c i="1" r="BC67"/>
  <c i="14" r="J33"/>
  <c i="1" r="AV67"/>
  <c i="2" l="1" r="BK640"/>
  <c r="J640"/>
  <c r="J63"/>
  <c r="BK790"/>
  <c r="J790"/>
  <c r="J66"/>
  <c r="R804"/>
  <c r="R822"/>
  <c r="BK940"/>
  <c r="J940"/>
  <c r="J74"/>
  <c r="R967"/>
  <c r="R1045"/>
  <c i="3" r="P94"/>
  <c r="P89"/>
  <c r="P88"/>
  <c i="1" r="AU56"/>
  <c i="3" r="T110"/>
  <c i="4" r="T139"/>
  <c r="P203"/>
  <c i="5" r="T86"/>
  <c r="T100"/>
  <c i="6" r="T140"/>
  <c i="7" r="R140"/>
  <c i="8" r="R109"/>
  <c i="10" r="BK132"/>
  <c r="J132"/>
  <c r="J67"/>
  <c i="11" r="T126"/>
  <c r="R92"/>
  <c r="T136"/>
  <c i="2" r="P628"/>
  <c r="P101"/>
  <c r="P100"/>
  <c r="T762"/>
  <c r="T665"/>
  <c r="BK804"/>
  <c r="P822"/>
  <c r="P849"/>
  <c r="P940"/>
  <c r="P967"/>
  <c r="P1045"/>
  <c r="BK1082"/>
  <c r="J1082"/>
  <c r="J79"/>
  <c i="3" r="T101"/>
  <c r="P133"/>
  <c r="P132"/>
  <c i="4" r="P104"/>
  <c r="T109"/>
  <c r="BK210"/>
  <c r="J210"/>
  <c r="J68"/>
  <c i="5" r="T109"/>
  <c i="6" r="T109"/>
  <c i="7" r="BK86"/>
  <c r="J86"/>
  <c r="J61"/>
  <c r="P140"/>
  <c i="8" r="T86"/>
  <c r="T100"/>
  <c i="10" r="P113"/>
  <c r="R127"/>
  <c r="R142"/>
  <c i="11" r="P148"/>
  <c r="T148"/>
  <c i="10" r="BK92"/>
  <c r="J92"/>
  <c r="J61"/>
  <c r="R100"/>
  <c r="R132"/>
  <c r="P149"/>
  <c i="11" r="T92"/>
  <c r="R126"/>
  <c r="BK141"/>
  <c r="J141"/>
  <c r="J69"/>
  <c i="2" r="T640"/>
  <c r="BK815"/>
  <c r="J815"/>
  <c r="J70"/>
  <c r="R815"/>
  <c r="BK849"/>
  <c r="J849"/>
  <c r="J72"/>
  <c r="T849"/>
  <c r="T967"/>
  <c r="R1069"/>
  <c i="3" r="BK94"/>
  <c r="J94"/>
  <c r="J62"/>
  <c r="R110"/>
  <c i="4" r="BK139"/>
  <c r="J139"/>
  <c r="J65"/>
  <c r="BK203"/>
  <c r="J203"/>
  <c r="J67"/>
  <c i="5" r="R86"/>
  <c r="P100"/>
  <c i="6" r="P109"/>
  <c i="7" r="P86"/>
  <c r="T140"/>
  <c i="8" r="P140"/>
  <c i="10" r="BK127"/>
  <c r="J127"/>
  <c r="J66"/>
  <c r="BK142"/>
  <c r="J142"/>
  <c r="J69"/>
  <c i="11" r="T99"/>
  <c r="P126"/>
  <c r="T131"/>
  <c i="12" r="R92"/>
  <c r="R112"/>
  <c i="5" r="BK86"/>
  <c r="J86"/>
  <c r="J61"/>
  <c r="BK140"/>
  <c r="J140"/>
  <c r="J64"/>
  <c i="6" r="BK140"/>
  <c r="J140"/>
  <c r="J64"/>
  <c i="7" r="BK100"/>
  <c r="J100"/>
  <c r="J62"/>
  <c r="BK140"/>
  <c r="J140"/>
  <c r="J64"/>
  <c i="8" r="BK109"/>
  <c r="J109"/>
  <c r="J63"/>
  <c i="9" r="T88"/>
  <c r="T83"/>
  <c r="T82"/>
  <c i="10" r="BK113"/>
  <c r="J113"/>
  <c r="J63"/>
  <c r="T127"/>
  <c r="T142"/>
  <c i="11" r="BK92"/>
  <c r="R136"/>
  <c i="12" r="BK92"/>
  <c r="T99"/>
  <c i="10" r="BK100"/>
  <c r="J100"/>
  <c r="J62"/>
  <c i="4" r="T90"/>
  <c r="T89"/>
  <c r="R109"/>
  <c r="R188"/>
  <c r="R203"/>
  <c i="5" r="P109"/>
  <c i="6" r="BK100"/>
  <c r="J100"/>
  <c r="J62"/>
  <c r="P140"/>
  <c i="7" r="R109"/>
  <c i="8" r="R86"/>
  <c r="R85"/>
  <c r="R84"/>
  <c r="R140"/>
  <c i="9" r="R88"/>
  <c r="R83"/>
  <c r="R82"/>
  <c i="10" r="P92"/>
  <c r="P132"/>
  <c r="R137"/>
  <c i="11" r="R99"/>
  <c r="R131"/>
  <c r="P141"/>
  <c i="12" r="R126"/>
  <c r="BK136"/>
  <c r="J136"/>
  <c r="J68"/>
  <c r="T141"/>
  <c i="13" r="BK92"/>
  <c r="J92"/>
  <c r="J61"/>
  <c i="11" r="P131"/>
  <c i="13" r="BK99"/>
  <c r="J99"/>
  <c r="J62"/>
  <c i="12" r="P92"/>
  <c r="T112"/>
  <c i="11" r="R112"/>
  <c r="BK148"/>
  <c r="J148"/>
  <c r="J70"/>
  <c i="12" r="P126"/>
  <c r="R136"/>
  <c i="13" r="BK112"/>
  <c r="J112"/>
  <c r="J63"/>
  <c i="12" r="BK126"/>
  <c r="R141"/>
  <c i="13" r="P99"/>
  <c i="2" r="R628"/>
  <c r="R101"/>
  <c r="R100"/>
  <c r="P762"/>
  <c r="P665"/>
  <c r="P861"/>
  <c r="BK967"/>
  <c r="J967"/>
  <c r="J75"/>
  <c r="BK1045"/>
  <c r="J1045"/>
  <c r="J77"/>
  <c r="P1082"/>
  <c i="3" r="BK119"/>
  <c r="J119"/>
  <c r="J65"/>
  <c r="BK133"/>
  <c r="BK132"/>
  <c r="J132"/>
  <c r="J67"/>
  <c i="4" r="T104"/>
  <c r="T188"/>
  <c i="5" r="BK100"/>
  <c r="J100"/>
  <c r="J62"/>
  <c r="R100"/>
  <c i="6" r="R109"/>
  <c i="7" r="BK109"/>
  <c r="J109"/>
  <c r="J63"/>
  <c i="8" r="P109"/>
  <c i="10" r="T113"/>
  <c r="P137"/>
  <c i="11" r="P99"/>
  <c r="R148"/>
  <c i="12" r="R99"/>
  <c r="R131"/>
  <c i="13" r="P92"/>
  <c r="P91"/>
  <c r="R99"/>
  <c i="2" r="P640"/>
  <c r="T790"/>
  <c r="BK822"/>
  <c r="J822"/>
  <c r="J71"/>
  <c r="T861"/>
  <c r="T940"/>
  <c r="T989"/>
  <c r="BK1069"/>
  <c r="J1069"/>
  <c r="J78"/>
  <c r="R1082"/>
  <c i="3" r="P101"/>
  <c r="BK110"/>
  <c r="J110"/>
  <c r="J64"/>
  <c r="R119"/>
  <c i="4" r="R90"/>
  <c r="R89"/>
  <c r="P139"/>
  <c r="T210"/>
  <c i="5" r="T140"/>
  <c i="6" r="BK109"/>
  <c r="J109"/>
  <c r="J63"/>
  <c i="7" r="R86"/>
  <c r="P109"/>
  <c i="8" r="BK100"/>
  <c r="J100"/>
  <c r="J62"/>
  <c r="BK140"/>
  <c r="J140"/>
  <c r="J64"/>
  <c i="10" r="R92"/>
  <c r="R91"/>
  <c r="R113"/>
  <c r="P127"/>
  <c r="BK137"/>
  <c r="J137"/>
  <c r="J68"/>
  <c r="R149"/>
  <c i="11" r="T112"/>
  <c r="P136"/>
  <c i="12" r="BK99"/>
  <c r="J99"/>
  <c r="J62"/>
  <c r="BK112"/>
  <c r="J112"/>
  <c r="J63"/>
  <c r="P136"/>
  <c r="BK148"/>
  <c r="J148"/>
  <c r="J70"/>
  <c i="13" r="BF97"/>
  <c i="2" r="R640"/>
  <c r="R790"/>
  <c r="BK861"/>
  <c r="J861"/>
  <c r="J73"/>
  <c r="BK989"/>
  <c r="J989"/>
  <c r="J76"/>
  <c r="T1069"/>
  <c i="3" r="R94"/>
  <c r="R89"/>
  <c r="R88"/>
  <c r="P110"/>
  <c r="T133"/>
  <c r="T132"/>
  <c i="4" r="BK104"/>
  <c r="J104"/>
  <c r="J63"/>
  <c r="R104"/>
  <c r="P188"/>
  <c i="5" r="P86"/>
  <c r="P85"/>
  <c r="P84"/>
  <c i="1" r="AU58"/>
  <c i="5" r="R140"/>
  <c i="6" r="T86"/>
  <c r="T85"/>
  <c r="T84"/>
  <c r="R100"/>
  <c i="7" r="P100"/>
  <c i="8" r="T109"/>
  <c i="10" r="T92"/>
  <c r="T149"/>
  <c i="11" r="P92"/>
  <c r="R141"/>
  <c i="12" r="T92"/>
  <c r="T91"/>
  <c r="P141"/>
  <c r="P131"/>
  <c r="R148"/>
  <c i="13" r="P126"/>
  <c i="2" r="BK628"/>
  <c r="J628"/>
  <c r="J62"/>
  <c r="BK762"/>
  <c r="J762"/>
  <c r="J65"/>
  <c r="P790"/>
  <c r="P804"/>
  <c r="T804"/>
  <c r="P815"/>
  <c r="T815"/>
  <c r="T822"/>
  <c r="R849"/>
  <c r="R940"/>
  <c r="R989"/>
  <c r="T1045"/>
  <c r="T1082"/>
  <c i="3" r="T94"/>
  <c r="T89"/>
  <c r="T88"/>
  <c r="R101"/>
  <c r="P119"/>
  <c r="R133"/>
  <c r="R132"/>
  <c i="4" r="P90"/>
  <c r="P89"/>
  <c r="BK109"/>
  <c r="J109"/>
  <c r="J64"/>
  <c r="BK188"/>
  <c r="J188"/>
  <c r="J66"/>
  <c r="R210"/>
  <c i="5" r="R109"/>
  <c i="6" r="P86"/>
  <c r="P85"/>
  <c r="P84"/>
  <c i="1" r="AU59"/>
  <c i="6" r="P100"/>
  <c r="T100"/>
  <c i="7" r="T109"/>
  <c i="8" r="P100"/>
  <c i="10" r="T100"/>
  <c r="T132"/>
  <c r="P142"/>
  <c i="11" r="BK112"/>
  <c r="J112"/>
  <c r="J63"/>
  <c r="BK136"/>
  <c r="J136"/>
  <c r="J68"/>
  <c i="2" r="T628"/>
  <c r="T101"/>
  <c r="T100"/>
  <c r="R762"/>
  <c r="R665"/>
  <c r="R861"/>
  <c r="P989"/>
  <c r="P1069"/>
  <c i="3" r="BK101"/>
  <c r="J101"/>
  <c r="J63"/>
  <c r="T119"/>
  <c i="4" r="P109"/>
  <c r="P210"/>
  <c i="5" r="BK109"/>
  <c r="J109"/>
  <c r="J63"/>
  <c i="6" r="R86"/>
  <c i="7" r="R100"/>
  <c i="8" r="P86"/>
  <c r="P85"/>
  <c r="P84"/>
  <c i="1" r="AU61"/>
  <c i="8" r="R100"/>
  <c i="9" r="P88"/>
  <c r="P83"/>
  <c r="P82"/>
  <c i="1" r="AU62"/>
  <c i="10" r="BK149"/>
  <c r="J149"/>
  <c r="J70"/>
  <c i="11" r="BK99"/>
  <c r="J99"/>
  <c r="J62"/>
  <c r="BK126"/>
  <c r="J126"/>
  <c r="J66"/>
  <c i="12" r="P112"/>
  <c r="T131"/>
  <c i="11" r="T141"/>
  <c i="12" r="T126"/>
  <c r="BK141"/>
  <c r="J141"/>
  <c r="J69"/>
  <c i="13" r="R131"/>
  <c i="12" r="T136"/>
  <c i="13" r="P136"/>
  <c i="4" r="BK90"/>
  <c r="BK89"/>
  <c r="J89"/>
  <c r="J60"/>
  <c r="R139"/>
  <c r="T203"/>
  <c i="5" r="P140"/>
  <c i="6" r="BK86"/>
  <c r="J86"/>
  <c r="J61"/>
  <c r="R140"/>
  <c i="7" r="T86"/>
  <c r="T85"/>
  <c r="T84"/>
  <c r="T100"/>
  <c i="8" r="BK86"/>
  <c r="J86"/>
  <c r="J61"/>
  <c r="T140"/>
  <c i="9" r="BK88"/>
  <c r="J88"/>
  <c r="J62"/>
  <c i="10" r="P100"/>
  <c r="T137"/>
  <c i="11" r="P112"/>
  <c r="BK131"/>
  <c r="J131"/>
  <c r="J67"/>
  <c i="12" r="P99"/>
  <c r="P148"/>
  <c r="BK131"/>
  <c r="J131"/>
  <c r="J67"/>
  <c r="T148"/>
  <c i="13" r="R92"/>
  <c r="R91"/>
  <c r="T99"/>
  <c r="T91"/>
  <c r="T90"/>
  <c r="R112"/>
  <c r="BK126"/>
  <c r="J126"/>
  <c r="J66"/>
  <c r="R126"/>
  <c r="BK131"/>
  <c r="J131"/>
  <c r="J67"/>
  <c r="T131"/>
  <c r="T125"/>
  <c r="BK136"/>
  <c r="J136"/>
  <c r="J68"/>
  <c r="R136"/>
  <c r="BK141"/>
  <c r="J141"/>
  <c r="J69"/>
  <c r="P141"/>
  <c r="R141"/>
  <c r="T141"/>
  <c r="BK148"/>
  <c r="J148"/>
  <c r="J70"/>
  <c r="P148"/>
  <c r="R148"/>
  <c r="T148"/>
  <c i="2" r="BF339"/>
  <c r="BF423"/>
  <c r="BF850"/>
  <c r="BF959"/>
  <c r="BF1003"/>
  <c r="BF1014"/>
  <c r="BF1018"/>
  <c r="BF1030"/>
  <c i="3" r="F55"/>
  <c r="BF127"/>
  <c i="4" r="F85"/>
  <c r="BF100"/>
  <c r="BF105"/>
  <c r="BF134"/>
  <c r="BF162"/>
  <c r="BF172"/>
  <c i="5" r="F55"/>
  <c r="BF107"/>
  <c r="BF110"/>
  <c r="BF124"/>
  <c r="BF128"/>
  <c r="BF157"/>
  <c i="6" r="E74"/>
  <c i="7" r="J52"/>
  <c r="BF87"/>
  <c r="BF114"/>
  <c i="8" r="J52"/>
  <c r="BF90"/>
  <c r="BF101"/>
  <c r="BF149"/>
  <c i="11" r="BF110"/>
  <c r="BF117"/>
  <c i="2" r="BF924"/>
  <c r="BF941"/>
  <c i="12" r="BF115"/>
  <c i="2" r="BF405"/>
  <c r="BF575"/>
  <c r="BF645"/>
  <c r="BF719"/>
  <c r="BF773"/>
  <c r="BF776"/>
  <c r="BF793"/>
  <c r="BF801"/>
  <c r="BF875"/>
  <c r="BF304"/>
  <c r="BF633"/>
  <c r="BF641"/>
  <c r="BF862"/>
  <c r="BF1010"/>
  <c r="BK101"/>
  <c r="J101"/>
  <c r="J61"/>
  <c i="3" r="BF91"/>
  <c r="BF106"/>
  <c r="BF124"/>
  <c i="4" r="E48"/>
  <c r="J82"/>
  <c r="BF91"/>
  <c r="BF93"/>
  <c r="BF118"/>
  <c r="BF166"/>
  <c r="BF177"/>
  <c r="BF186"/>
  <c r="BF194"/>
  <c r="BF196"/>
  <c r="BF199"/>
  <c i="5" r="BF87"/>
  <c r="BF90"/>
  <c r="BF132"/>
  <c i="6" r="J78"/>
  <c r="BF87"/>
  <c r="BF90"/>
  <c r="BF112"/>
  <c i="7" r="BF94"/>
  <c r="BF145"/>
  <c r="BF153"/>
  <c r="BF155"/>
  <c r="BF159"/>
  <c r="BF161"/>
  <c i="8" r="E48"/>
  <c r="BF92"/>
  <c r="BF112"/>
  <c i="10" r="E48"/>
  <c r="BF101"/>
  <c i="11" r="F55"/>
  <c r="BF113"/>
  <c r="BF146"/>
  <c i="12" r="BF106"/>
  <c r="J84"/>
  <c i="2" r="BF102"/>
  <c r="BF392"/>
  <c r="BF657"/>
  <c r="BF780"/>
  <c r="BF894"/>
  <c r="BF903"/>
  <c i="10" r="BF152"/>
  <c i="11" r="E48"/>
  <c r="BF129"/>
  <c r="BF134"/>
  <c r="BK122"/>
  <c r="J122"/>
  <c r="J64"/>
  <c i="12" r="E80"/>
  <c r="BF139"/>
  <c i="2" r="E48"/>
  <c r="F55"/>
  <c r="BF133"/>
  <c r="BF357"/>
  <c r="BF618"/>
  <c r="BF809"/>
  <c i="13" r="BF156"/>
  <c i="12" r="BF108"/>
  <c i="2" r="BF930"/>
  <c i="12" r="BF113"/>
  <c i="2" r="BF119"/>
  <c r="BF185"/>
  <c r="BF278"/>
  <c r="BF320"/>
  <c r="BF366"/>
  <c r="BF380"/>
  <c r="BF419"/>
  <c r="BF469"/>
  <c r="BF820"/>
  <c r="BF890"/>
  <c r="BF945"/>
  <c r="BF957"/>
  <c i="3" r="BF138"/>
  <c r="BF148"/>
  <c i="4" r="BF112"/>
  <c r="BF127"/>
  <c r="BF147"/>
  <c r="BF206"/>
  <c r="BF218"/>
  <c r="BF220"/>
  <c r="BF224"/>
  <c r="BF226"/>
  <c i="5" r="J52"/>
  <c r="BF94"/>
  <c r="BF96"/>
  <c r="BF126"/>
  <c r="BF151"/>
  <c i="6" r="BF128"/>
  <c r="BF143"/>
  <c r="BF161"/>
  <c i="7" r="BF90"/>
  <c r="BF96"/>
  <c r="BF134"/>
  <c i="8" r="BF126"/>
  <c r="BF155"/>
  <c r="BF157"/>
  <c r="BF159"/>
  <c i="9" r="J76"/>
  <c r="BF92"/>
  <c i="10" r="BF105"/>
  <c r="BF128"/>
  <c i="11" r="BF139"/>
  <c r="BF144"/>
  <c r="BF151"/>
  <c i="2" r="BF342"/>
  <c r="BF426"/>
  <c r="BF449"/>
  <c r="BF549"/>
  <c r="BF637"/>
  <c r="BF770"/>
  <c r="BF783"/>
  <c r="BF785"/>
  <c r="BF912"/>
  <c i="5" r="BF114"/>
  <c r="BF118"/>
  <c r="BF141"/>
  <c r="BF145"/>
  <c r="BF149"/>
  <c i="6" r="BF92"/>
  <c r="BF120"/>
  <c r="BF145"/>
  <c r="BF147"/>
  <c r="BF155"/>
  <c i="7" r="BF118"/>
  <c r="BF126"/>
  <c i="8" r="BF107"/>
  <c r="BF122"/>
  <c r="BF128"/>
  <c r="BF132"/>
  <c r="BF134"/>
  <c r="BF151"/>
  <c r="BF153"/>
  <c r="BF161"/>
  <c i="9" r="BF85"/>
  <c i="10" r="J84"/>
  <c r="BF96"/>
  <c i="11" r="BF106"/>
  <c i="13" r="BF95"/>
  <c r="BF110"/>
  <c i="12" r="BF144"/>
  <c i="4" r="BF191"/>
  <c r="BF222"/>
  <c i="5" r="E74"/>
  <c r="BF134"/>
  <c i="6" r="F81"/>
  <c r="BF94"/>
  <c r="BF96"/>
  <c r="BF138"/>
  <c r="BF141"/>
  <c i="7" r="BF132"/>
  <c r="BF147"/>
  <c r="BF149"/>
  <c i="10" r="BF103"/>
  <c r="BF107"/>
  <c r="BF133"/>
  <c i="11" r="BF93"/>
  <c r="BF95"/>
  <c r="BF115"/>
  <c r="BF123"/>
  <c i="12" r="BF146"/>
  <c i="13" r="BF106"/>
  <c r="BF137"/>
  <c r="BF142"/>
  <c r="BF144"/>
  <c r="BF146"/>
  <c r="BF149"/>
  <c i="2" r="BF629"/>
  <c r="BF666"/>
  <c r="BF788"/>
  <c r="BF830"/>
  <c r="BF854"/>
  <c i="11" r="BF149"/>
  <c i="13" r="BF104"/>
  <c i="2" r="BF823"/>
  <c r="BF866"/>
  <c r="BF928"/>
  <c r="BF953"/>
  <c i="12" r="BF156"/>
  <c i="2" r="BF938"/>
  <c i="12" r="BF95"/>
  <c r="BF134"/>
  <c r="BF151"/>
  <c i="2" r="BF335"/>
  <c r="BF369"/>
  <c r="BF661"/>
  <c r="BF813"/>
  <c r="BF963"/>
  <c r="BF998"/>
  <c r="BK800"/>
  <c r="J800"/>
  <c r="J67"/>
  <c i="3" r="BF120"/>
  <c r="BF122"/>
  <c i="4" r="BF95"/>
  <c r="BF97"/>
  <c r="BF107"/>
  <c r="BF160"/>
  <c r="BF170"/>
  <c i="5" r="BF103"/>
  <c r="BF105"/>
  <c r="BF138"/>
  <c r="BF147"/>
  <c i="6" r="BF103"/>
  <c i="7" r="BF107"/>
  <c r="BF128"/>
  <c i="8" r="BF96"/>
  <c r="BF110"/>
  <c r="BF118"/>
  <c r="BF136"/>
  <c i="9" r="E72"/>
  <c r="BF89"/>
  <c i="10" r="BF93"/>
  <c r="BF130"/>
  <c r="BF150"/>
  <c i="11" r="BF97"/>
  <c r="BF104"/>
  <c i="12" r="F87"/>
  <c r="BF102"/>
  <c r="BF104"/>
  <c r="BK122"/>
  <c r="J122"/>
  <c r="J64"/>
  <c i="2" r="BF949"/>
  <c r="BF961"/>
  <c r="BF987"/>
  <c r="BF1033"/>
  <c r="BF1043"/>
  <c r="BK665"/>
  <c r="J665"/>
  <c r="J64"/>
  <c i="3" r="J82"/>
  <c r="BF95"/>
  <c r="BK90"/>
  <c r="J90"/>
  <c r="J61"/>
  <c i="4" r="BF116"/>
  <c r="BF129"/>
  <c r="BF137"/>
  <c r="BF164"/>
  <c r="BF168"/>
  <c r="BF201"/>
  <c r="BF204"/>
  <c r="BF211"/>
  <c r="BF216"/>
  <c i="5" r="BF120"/>
  <c r="BF122"/>
  <c i="6" r="BF101"/>
  <c r="BF116"/>
  <c r="BF118"/>
  <c r="BF122"/>
  <c r="BF130"/>
  <c r="BF136"/>
  <c r="BF151"/>
  <c r="BF157"/>
  <c i="7" r="F55"/>
  <c r="BF101"/>
  <c r="BF105"/>
  <c r="BF130"/>
  <c r="BF157"/>
  <c i="8" r="F55"/>
  <c r="BF87"/>
  <c r="BF105"/>
  <c r="BF116"/>
  <c r="BF120"/>
  <c r="BF138"/>
  <c r="BF147"/>
  <c i="10" r="BF121"/>
  <c r="BF143"/>
  <c i="11" r="BF154"/>
  <c i="12" r="BF93"/>
  <c r="BF110"/>
  <c r="BF129"/>
  <c r="BF137"/>
  <c i="2" r="BF886"/>
  <c r="BF934"/>
  <c r="BF965"/>
  <c r="BF968"/>
  <c r="BF983"/>
  <c r="BF985"/>
  <c r="BF1022"/>
  <c r="BF1026"/>
  <c r="BF1035"/>
  <c r="BF1039"/>
  <c i="3" r="BF98"/>
  <c r="BF111"/>
  <c r="BF140"/>
  <c i="4" r="BF110"/>
  <c r="BF149"/>
  <c r="BF151"/>
  <c r="BF157"/>
  <c i="5" r="BF101"/>
  <c r="BF112"/>
  <c r="BF153"/>
  <c r="BF155"/>
  <c r="BF159"/>
  <c r="BF161"/>
  <c i="6" r="BF98"/>
  <c r="BF134"/>
  <c i="7" r="E48"/>
  <c r="BF92"/>
  <c r="BF120"/>
  <c r="BF138"/>
  <c r="BF143"/>
  <c i="8" r="BF124"/>
  <c r="BF130"/>
  <c r="BF145"/>
  <c i="10" r="BF155"/>
  <c r="BF157"/>
  <c i="11" r="J52"/>
  <c r="BF100"/>
  <c i="12" r="BF100"/>
  <c i="13" r="BF100"/>
  <c r="BF102"/>
  <c i="2" r="BF110"/>
  <c r="BF453"/>
  <c r="BF672"/>
  <c r="BF805"/>
  <c r="BF816"/>
  <c r="BF879"/>
  <c r="BF920"/>
  <c i="12" r="BF97"/>
  <c r="BF117"/>
  <c r="BF120"/>
  <c r="BF132"/>
  <c i="13" r="E80"/>
  <c r="BF120"/>
  <c r="BF127"/>
  <c i="2" r="BF994"/>
  <c r="BF1006"/>
  <c i="3" r="E48"/>
  <c r="BF130"/>
  <c r="BF144"/>
  <c r="BK129"/>
  <c r="J129"/>
  <c r="J66"/>
  <c i="4" r="BF114"/>
  <c r="BF124"/>
  <c r="BF155"/>
  <c r="BF175"/>
  <c r="BF179"/>
  <c r="BF189"/>
  <c r="BF213"/>
  <c i="5" r="BF98"/>
  <c i="6" r="BF105"/>
  <c r="BF114"/>
  <c r="BF124"/>
  <c r="BF132"/>
  <c i="7" r="BF103"/>
  <c r="BF110"/>
  <c r="BF112"/>
  <c r="BF116"/>
  <c r="BF124"/>
  <c r="BF141"/>
  <c i="9" r="F79"/>
  <c i="10" r="F87"/>
  <c r="BF98"/>
  <c r="BF109"/>
  <c r="BF111"/>
  <c r="BF114"/>
  <c r="BF118"/>
  <c r="BF147"/>
  <c i="11" r="BF108"/>
  <c r="BF132"/>
  <c i="12" r="BF127"/>
  <c r="BF154"/>
  <c i="2" r="BF123"/>
  <c r="BF435"/>
  <c r="BF459"/>
  <c r="BF466"/>
  <c r="BF512"/>
  <c r="BF523"/>
  <c r="BF847"/>
  <c r="BF859"/>
  <c r="BF972"/>
  <c r="BF976"/>
  <c r="BF990"/>
  <c r="BF1046"/>
  <c r="BF1052"/>
  <c r="BF1058"/>
  <c r="BF1061"/>
  <c r="BF1067"/>
  <c r="BF1070"/>
  <c r="BF1074"/>
  <c r="BF1076"/>
  <c r="BF1078"/>
  <c r="BF1080"/>
  <c r="BF1083"/>
  <c r="BF1087"/>
  <c i="3" r="BF102"/>
  <c r="BF115"/>
  <c r="BF134"/>
  <c i="4" r="BF121"/>
  <c r="BF140"/>
  <c r="BF142"/>
  <c r="BF144"/>
  <c r="BF153"/>
  <c r="BF208"/>
  <c i="5" r="BF130"/>
  <c r="BF143"/>
  <c i="6" r="BF107"/>
  <c r="BF110"/>
  <c r="BF126"/>
  <c r="BF159"/>
  <c i="7" r="BF98"/>
  <c r="BF151"/>
  <c i="8" r="BF98"/>
  <c r="BF103"/>
  <c r="BF143"/>
  <c i="10" r="BF138"/>
  <c r="BF140"/>
  <c r="BF145"/>
  <c r="BK123"/>
  <c r="J123"/>
  <c r="J64"/>
  <c i="11" r="BF102"/>
  <c r="BF142"/>
  <c i="13" r="BF117"/>
  <c i="2" r="BF106"/>
  <c r="BF272"/>
  <c r="BF456"/>
  <c i="12" r="BF123"/>
  <c r="BF142"/>
  <c r="BF149"/>
  <c i="13" r="J52"/>
  <c r="BF93"/>
  <c r="BF108"/>
  <c r="BF113"/>
  <c r="F55"/>
  <c r="BF123"/>
  <c r="BF132"/>
  <c r="BF151"/>
  <c r="BF154"/>
  <c i="2" r="BF653"/>
  <c r="BF715"/>
  <c r="BF766"/>
  <c r="BF791"/>
  <c r="BF798"/>
  <c r="BF840"/>
  <c r="BF844"/>
  <c i="4" r="BF181"/>
  <c i="5" r="BF92"/>
  <c r="BF116"/>
  <c r="BF136"/>
  <c i="6" r="BF149"/>
  <c r="BF153"/>
  <c i="7" r="BF122"/>
  <c r="BF136"/>
  <c i="8" r="BF94"/>
  <c r="BF114"/>
  <c r="BF141"/>
  <c i="10" r="BF116"/>
  <c r="BF124"/>
  <c i="11" r="BF120"/>
  <c r="BF127"/>
  <c r="BF137"/>
  <c r="BF156"/>
  <c i="13" r="BF129"/>
  <c r="BF134"/>
  <c i="2" r="BF130"/>
  <c r="BF142"/>
  <c r="BF228"/>
  <c r="BF354"/>
  <c r="BF430"/>
  <c r="BF560"/>
  <c r="BF649"/>
  <c r="BF763"/>
  <c r="BF795"/>
  <c r="BF833"/>
  <c r="BF916"/>
  <c i="9" r="BK84"/>
  <c r="J84"/>
  <c r="J61"/>
  <c i="10" r="BF135"/>
  <c i="13" r="BF115"/>
  <c r="BF139"/>
  <c r="BK122"/>
  <c r="J122"/>
  <c r="J64"/>
  <c i="14" r="E48"/>
  <c r="J52"/>
  <c r="F55"/>
  <c r="BF84"/>
  <c r="BK83"/>
  <c r="J83"/>
  <c r="J61"/>
  <c i="7" r="F35"/>
  <c i="1" r="BB60"/>
  <c i="8" r="J33"/>
  <c i="1" r="AV61"/>
  <c i="5" r="F33"/>
  <c i="1" r="AZ58"/>
  <c i="8" r="F33"/>
  <c i="1" r="AZ61"/>
  <c i="2" r="F37"/>
  <c i="1" r="BD55"/>
  <c i="5" r="F36"/>
  <c i="1" r="BC58"/>
  <c i="3" r="J33"/>
  <c i="1" r="AV56"/>
  <c i="10" r="F35"/>
  <c i="1" r="BB63"/>
  <c i="4" r="F36"/>
  <c i="1" r="BC57"/>
  <c i="10" r="F36"/>
  <c i="1" r="BC63"/>
  <c i="10" r="F33"/>
  <c i="1" r="AZ63"/>
  <c i="12" r="F36"/>
  <c i="1" r="BC65"/>
  <c i="6" r="F36"/>
  <c i="1" r="BC59"/>
  <c i="5" r="J33"/>
  <c i="1" r="AV58"/>
  <c i="7" r="J33"/>
  <c i="1" r="AV60"/>
  <c i="4" r="F35"/>
  <c i="1" r="BB57"/>
  <c i="2" r="J33"/>
  <c i="1" r="AV55"/>
  <c i="2" r="F36"/>
  <c i="1" r="BC55"/>
  <c i="3" r="F35"/>
  <c i="1" r="BB56"/>
  <c i="12" r="F33"/>
  <c i="1" r="AZ65"/>
  <c i="7" r="F33"/>
  <c i="1" r="AZ60"/>
  <c i="4" r="F37"/>
  <c i="1" r="BD57"/>
  <c i="9" r="F33"/>
  <c i="1" r="AZ62"/>
  <c i="11" r="F37"/>
  <c i="1" r="BD64"/>
  <c i="8" r="F36"/>
  <c i="1" r="BC61"/>
  <c i="12" r="F35"/>
  <c i="1" r="BB65"/>
  <c i="8" r="F37"/>
  <c i="1" r="BD61"/>
  <c i="11" r="F35"/>
  <c i="1" r="BB64"/>
  <c i="10" r="J33"/>
  <c i="1" r="AV63"/>
  <c i="12" r="F37"/>
  <c i="1" r="BD65"/>
  <c i="6" r="F33"/>
  <c i="1" r="AZ59"/>
  <c i="13" r="F37"/>
  <c i="1" r="BD66"/>
  <c i="14" r="J34"/>
  <c i="1" r="AW67"/>
  <c r="AT67"/>
  <c i="6" r="F35"/>
  <c i="1" r="BB59"/>
  <c i="13" r="F33"/>
  <c i="1" r="AZ66"/>
  <c i="6" r="F37"/>
  <c i="1" r="BD59"/>
  <c i="2" r="F35"/>
  <c i="1" r="BB55"/>
  <c i="4" r="F33"/>
  <c i="1" r="AZ57"/>
  <c i="14" r="F33"/>
  <c i="1" r="AZ67"/>
  <c i="9" r="F35"/>
  <c i="1" r="BB62"/>
  <c i="10" r="F37"/>
  <c i="1" r="BD63"/>
  <c i="9" r="F36"/>
  <c i="1" r="BC62"/>
  <c i="11" r="J33"/>
  <c i="1" r="AV64"/>
  <c i="2" r="F33"/>
  <c i="1" r="AZ55"/>
  <c i="13" r="J33"/>
  <c i="1" r="AV66"/>
  <c i="8" r="F35"/>
  <c i="1" r="BB61"/>
  <c i="5" r="F35"/>
  <c i="1" r="BB58"/>
  <c i="11" r="F33"/>
  <c i="1" r="AZ64"/>
  <c i="7" r="F36"/>
  <c i="1" r="BC60"/>
  <c i="13" r="F36"/>
  <c i="1" r="BC66"/>
  <c i="13" r="F35"/>
  <c i="1" r="BB66"/>
  <c i="5" r="F37"/>
  <c i="1" r="BD58"/>
  <c i="11" r="F36"/>
  <c i="1" r="BC64"/>
  <c i="3" r="F36"/>
  <c i="1" r="BC56"/>
  <c i="9" r="F37"/>
  <c i="1" r="BD62"/>
  <c i="7" r="F37"/>
  <c i="1" r="BD60"/>
  <c i="4" r="J33"/>
  <c i="1" r="AV57"/>
  <c i="9" r="J33"/>
  <c i="1" r="AV62"/>
  <c i="3" r="F33"/>
  <c i="1" r="AZ56"/>
  <c i="12" r="J33"/>
  <c i="1" r="AV65"/>
  <c i="3" r="F37"/>
  <c i="1" r="BD56"/>
  <c i="6" r="J33"/>
  <c i="1" r="AV59"/>
  <c i="13" l="1" r="R125"/>
  <c i="6" r="R85"/>
  <c r="R84"/>
  <c i="10" r="T91"/>
  <c r="P126"/>
  <c i="11" r="P91"/>
  <c i="12" r="BK91"/>
  <c r="J91"/>
  <c r="J60"/>
  <c r="P91"/>
  <c i="10" r="P91"/>
  <c r="P90"/>
  <c i="1" r="AU63"/>
  <c i="2" r="BK803"/>
  <c r="J803"/>
  <c r="J68"/>
  <c i="10" r="T126"/>
  <c i="5" r="R85"/>
  <c r="R84"/>
  <c i="11" r="T125"/>
  <c i="12" r="R125"/>
  <c i="7" r="P85"/>
  <c r="P84"/>
  <c i="1" r="AU60"/>
  <c i="13" r="R90"/>
  <c i="12" r="BK125"/>
  <c r="J125"/>
  <c r="J65"/>
  <c r="R91"/>
  <c r="R90"/>
  <c i="4" r="P103"/>
  <c r="P88"/>
  <c i="1" r="AU57"/>
  <c i="8" r="T85"/>
  <c r="T84"/>
  <c i="4" r="T103"/>
  <c r="T88"/>
  <c i="2" r="P803"/>
  <c r="P99"/>
  <c i="1" r="AU55"/>
  <c i="4" r="R103"/>
  <c i="11" r="R125"/>
  <c i="7" r="R85"/>
  <c r="R84"/>
  <c i="12" r="T125"/>
  <c r="T90"/>
  <c i="10" r="R126"/>
  <c r="R90"/>
  <c i="11" r="R91"/>
  <c r="R90"/>
  <c r="P125"/>
  <c i="12" r="P125"/>
  <c i="11" r="BK91"/>
  <c r="T91"/>
  <c r="T90"/>
  <c i="2" r="R803"/>
  <c r="R99"/>
  <c i="13" r="P125"/>
  <c r="P90"/>
  <c i="1" r="AU66"/>
  <c i="2" r="T803"/>
  <c r="T99"/>
  <c i="4" r="R88"/>
  <c i="5" r="T85"/>
  <c r="T84"/>
  <c i="3" r="BK89"/>
  <c r="BK88"/>
  <c r="J88"/>
  <c r="J59"/>
  <c i="4" r="J90"/>
  <c r="J61"/>
  <c i="11" r="J92"/>
  <c r="J61"/>
  <c r="BK125"/>
  <c r="J125"/>
  <c r="J65"/>
  <c i="10" r="BK126"/>
  <c r="J126"/>
  <c r="J65"/>
  <c i="12" r="J126"/>
  <c r="J66"/>
  <c i="10" r="BK91"/>
  <c r="J91"/>
  <c r="J60"/>
  <c i="4" r="BK103"/>
  <c r="J103"/>
  <c r="J62"/>
  <c i="6" r="BK85"/>
  <c r="BK84"/>
  <c r="J84"/>
  <c i="8" r="BK85"/>
  <c r="BK84"/>
  <c r="J84"/>
  <c i="13" r="BK91"/>
  <c r="J91"/>
  <c r="J60"/>
  <c i="12" r="J92"/>
  <c r="J61"/>
  <c i="2" r="J804"/>
  <c r="J69"/>
  <c i="3" r="J133"/>
  <c r="J68"/>
  <c i="5" r="BK85"/>
  <c r="BK84"/>
  <c r="J84"/>
  <c r="J59"/>
  <c i="13" r="BK125"/>
  <c r="J125"/>
  <c r="J65"/>
  <c i="9" r="BK83"/>
  <c r="BK82"/>
  <c r="J82"/>
  <c i="2" r="BK100"/>
  <c r="J100"/>
  <c r="J60"/>
  <c i="7" r="BK85"/>
  <c r="J85"/>
  <c r="J60"/>
  <c i="14" r="BK82"/>
  <c r="J82"/>
  <c r="J60"/>
  <c r="F34"/>
  <c i="1" r="BA67"/>
  <c r="AZ54"/>
  <c r="W29"/>
  <c i="6" r="F34"/>
  <c i="1" r="BA59"/>
  <c i="7" r="F34"/>
  <c i="1" r="BA60"/>
  <c i="13" r="J34"/>
  <c i="1" r="AW66"/>
  <c r="AT66"/>
  <c i="4" r="F34"/>
  <c i="1" r="BA57"/>
  <c i="8" r="F34"/>
  <c i="1" r="BA61"/>
  <c i="9" r="J30"/>
  <c i="1" r="AG62"/>
  <c i="12" r="F34"/>
  <c i="1" r="BA65"/>
  <c i="3" r="J34"/>
  <c i="1" r="AW56"/>
  <c r="AT56"/>
  <c i="7" r="J34"/>
  <c i="1" r="AW60"/>
  <c r="AT60"/>
  <c i="8" r="J30"/>
  <c i="1" r="AG61"/>
  <c i="11" r="F34"/>
  <c i="1" r="BA64"/>
  <c i="6" r="J34"/>
  <c i="1" r="AW59"/>
  <c r="AT59"/>
  <c r="BC54"/>
  <c r="AY54"/>
  <c r="BB54"/>
  <c r="W31"/>
  <c i="9" r="J34"/>
  <c i="1" r="AW62"/>
  <c r="AT62"/>
  <c i="3" r="F34"/>
  <c i="1" r="BA56"/>
  <c i="11" r="J34"/>
  <c i="1" r="AW64"/>
  <c r="AT64"/>
  <c i="6" r="J30"/>
  <c i="1" r="AG59"/>
  <c r="AN59"/>
  <c i="10" r="F34"/>
  <c i="1" r="BA63"/>
  <c r="BD54"/>
  <c r="W33"/>
  <c i="5" r="J34"/>
  <c i="1" r="AW58"/>
  <c r="AT58"/>
  <c i="2" r="J34"/>
  <c i="1" r="AW55"/>
  <c r="AT55"/>
  <c i="2" r="F34"/>
  <c i="1" r="BA55"/>
  <c i="8" r="J34"/>
  <c i="1" r="AW61"/>
  <c r="AT61"/>
  <c i="12" r="J34"/>
  <c i="1" r="AW65"/>
  <c r="AT65"/>
  <c i="10" r="J34"/>
  <c i="1" r="AW63"/>
  <c r="AT63"/>
  <c i="13" r="F34"/>
  <c i="1" r="BA66"/>
  <c i="9" r="F34"/>
  <c i="1" r="BA62"/>
  <c i="4" r="J34"/>
  <c i="1" r="AW57"/>
  <c r="AT57"/>
  <c i="5" r="F34"/>
  <c i="1" r="BA58"/>
  <c i="11" l="1" r="BK90"/>
  <c r="J90"/>
  <c r="J59"/>
  <c i="12" r="P90"/>
  <c i="1" r="AU65"/>
  <c i="11" r="P90"/>
  <c i="1" r="AU64"/>
  <c i="10" r="T90"/>
  <c i="9" r="J39"/>
  <c i="6" r="J39"/>
  <c i="8" r="J39"/>
  <c i="4" r="BK88"/>
  <c r="J88"/>
  <c i="3" r="J89"/>
  <c r="J60"/>
  <c i="6" r="J59"/>
  <c i="8" r="J85"/>
  <c r="J60"/>
  <c i="2" r="BK99"/>
  <c r="J99"/>
  <c r="J59"/>
  <c i="6" r="J85"/>
  <c r="J60"/>
  <c i="9" r="J83"/>
  <c r="J60"/>
  <c i="10" r="BK90"/>
  <c r="J90"/>
  <c i="11" r="J91"/>
  <c r="J60"/>
  <c i="13" r="BK90"/>
  <c r="J90"/>
  <c i="5" r="J85"/>
  <c r="J60"/>
  <c i="7" r="BK84"/>
  <c r="J84"/>
  <c r="J59"/>
  <c i="8" r="J59"/>
  <c i="9" r="J59"/>
  <c i="12" r="BK90"/>
  <c r="J90"/>
  <c r="J59"/>
  <c i="14" r="BK81"/>
  <c r="J81"/>
  <c r="J59"/>
  <c i="1" r="AN62"/>
  <c r="AN61"/>
  <c i="4" r="J30"/>
  <c i="1" r="AG57"/>
  <c r="AN57"/>
  <c r="W32"/>
  <c i="5" r="J30"/>
  <c i="1" r="AG58"/>
  <c r="AN58"/>
  <c i="10" r="J30"/>
  <c i="1" r="AG63"/>
  <c r="AN63"/>
  <c r="AV54"/>
  <c r="AK29"/>
  <c r="BA54"/>
  <c r="AW54"/>
  <c r="AK30"/>
  <c i="3" r="J30"/>
  <c i="1" r="AG56"/>
  <c r="AN56"/>
  <c i="13" r="J30"/>
  <c i="1" r="AG66"/>
  <c r="AN66"/>
  <c r="AX54"/>
  <c i="10" l="1" r="J59"/>
  <c i="3" r="J39"/>
  <c i="4" r="J59"/>
  <c i="13" r="J59"/>
  <c i="5" r="J39"/>
  <c i="4" r="J39"/>
  <c i="13" r="J39"/>
  <c i="10" r="J39"/>
  <c i="1" r="W30"/>
  <c i="14" r="J30"/>
  <c i="1" r="AG67"/>
  <c r="AN67"/>
  <c i="2" r="J30"/>
  <c i="1" r="AG55"/>
  <c r="AN55"/>
  <c i="12" r="J30"/>
  <c i="1" r="AG65"/>
  <c r="AN65"/>
  <c i="7" r="J30"/>
  <c i="1" r="AG60"/>
  <c r="AN60"/>
  <c i="11" r="J30"/>
  <c i="1" r="AG64"/>
  <c r="AN64"/>
  <c r="AT54"/>
  <c r="AU54"/>
  <c i="2" l="1" r="J39"/>
  <c i="11" r="J39"/>
  <c i="7" r="J39"/>
  <c i="12" r="J39"/>
  <c i="14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<sst xmlns="http://schemas.openxmlformats.org/spreadsheetml/2006/main">
  <si>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</si>
  <si>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</si>
  <si>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</si>
  <si>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</si>
  <si>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</si>
  <si>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{6600da05-a986-4828-8e0d-fc6fb681dba8}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</si>
  <si>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</si>
  <si>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</si>
  <si>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</si>
  <si>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</si>
  <si>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</si>
  <si>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</si>
  <si>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</si>
  <si>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</si>
  <si>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</si>
  <si>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</si>
  <si>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</si>
  <si>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Regenerace bytového fondu Mírová osada - ulic Koněvova a Zapletalova</t>
  </si>
  <si>
    <t>KSO:</t>
  </si>
  <si>
    <t/>
  </si>
  <si>
    <t>CC-CZ:</t>
  </si>
  <si>
    <t>Místo:</t>
  </si>
  <si>
    <t>Zapletalova 1023/4</t>
  </si>
  <si>
    <t>Datum:</t>
  </si>
  <si>
    <t>23. 1. 2021</t>
  </si>
  <si>
    <t>Zadavatel:</t>
  </si>
  <si>
    <t>IČ:</t>
  </si>
  <si>
    <t>Statutární město Ostrava, obvod Slezská Ostrava</t>
  </si>
  <si>
    <t>DIČ:</t>
  </si>
  <si>
    <t>Uchazeč:</t>
  </si>
  <si>
    <t>Vyplň údaj</t>
  </si>
  <si>
    <t>Projektant:</t>
  </si>
  <si>
    <t>Made 4 BIM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</si>
  <si>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</si>
  <si>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</si>
  <si>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</si>
  <si>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</si>
  <si>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</si>
  <si>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</si>
  <si>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</si>
  <si>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</si>
  <si>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</si>
  <si>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</si>
  <si>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</si>
  <si>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</si>
  <si>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</si>
  <si>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</si>
  <si>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</si>
  <si>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</si>
  <si>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</si>
  <si>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</si>
  <si>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</si>
  <si>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</si>
  <si>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</si>
  <si>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</si>
  <si>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</si>
  <si>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</si>
  <si>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</si>
  <si>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</si>
  <si>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</si>
  <si>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</si>
  <si>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</si>
  <si>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</si>
  <si>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</si>
  <si>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</si>
  <si>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</si>
  <si>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</si>
  <si>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</si>
  <si>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</si>
  <si>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</si>
  <si>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</si>
  <si>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</si>
  <si>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</si>
  <si>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</si>
  <si>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</si>
  <si>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</si>
  <si>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</si>
  <si>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zateplení obálky budovy</t>
  </si>
  <si>
    <t>STA</t>
  </si>
  <si>
    <t>1</t>
  </si>
  <si>
    <t>{4019fcf5-a7c6-4a69-bbe2-6be1e793bd8e}</t>
  </si>
  <si>
    <t>sanace suterénu</t>
  </si>
  <si>
    <t>{a34741ed-8193-4539-9b86-d93de38f775d}</t>
  </si>
  <si>
    <t>03</t>
  </si>
  <si>
    <t>výměna střešní krytiny</t>
  </si>
  <si>
    <t>{c5b2d0f0-1f1e-4000-adad-94e9c786fbb3}</t>
  </si>
  <si>
    <t>10</t>
  </si>
  <si>
    <t>ÚT byt č.1</t>
  </si>
  <si>
    <t>{548b3091-68b4-4e28-ad82-2c6bb0453fb2}</t>
  </si>
  <si>
    <t>11</t>
  </si>
  <si>
    <t>ÚT byt č.2</t>
  </si>
  <si>
    <t>{27bf157c-d525-4947-b3a7-d4997901d612}</t>
  </si>
  <si>
    <t>12</t>
  </si>
  <si>
    <t>ÚT byt č.3</t>
  </si>
  <si>
    <t>{8126994e-407f-4c2f-8f6a-0e95ca23da02}</t>
  </si>
  <si>
    <t>13</t>
  </si>
  <si>
    <t>ÚT byt č.4</t>
  </si>
  <si>
    <t>{470680f0-1c7d-4fad-95df-8c941b7f2887}</t>
  </si>
  <si>
    <t>Vedlejší náklady</t>
  </si>
  <si>
    <t>{29e4d84c-b755-4621-94d0-a4b1ebc7e20d}</t>
  </si>
  <si>
    <t>04</t>
  </si>
  <si>
    <t>opravy bytu č.1</t>
  </si>
  <si>
    <t>{62930c02-0b43-43fc-b541-200555162800}</t>
  </si>
  <si>
    <t>05</t>
  </si>
  <si>
    <t>opravy bytu č.2</t>
  </si>
  <si>
    <t>{1189ba5f-46bc-4630-a207-499a4ead6f74}</t>
  </si>
  <si>
    <t>06</t>
  </si>
  <si>
    <t>opravy bytu č.3</t>
  </si>
  <si>
    <t>{294fa162-eb8b-49a5-8460-5c692dab2222}</t>
  </si>
  <si>
    <t>07</t>
  </si>
  <si>
    <t>opravy bytu č.4</t>
  </si>
  <si>
    <t>{d687c0c0-c2eb-4d40-b54c-89644a53e020}</t>
  </si>
  <si>
    <t>14</t>
  </si>
  <si>
    <t>Elektrotechnika</t>
  </si>
  <si>
    <t>{44b8d164-8486-476f-8b64-ff5751218789}</t>
  </si>
  <si>
    <t>KRYCÍ LIST SOUPISU PRACÍ</t>
  </si>
  <si>
    <t>Objekt:</t>
  </si>
  <si>
    <t>01 - zateplení obálky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</si>
  <si>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</si>
  <si>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</si>
  <si>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</si>
  <si>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</si>
  <si>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</si>
  <si>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</si>
  <si>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</si>
  <si>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</si>
  <si>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</si>
  <si>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</si>
  <si>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</si>
  <si>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</si>
  <si>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</si>
  <si>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</si>
  <si>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</si>
  <si>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</si>
  <si>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</si>
  <si>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</si>
  <si>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</si>
  <si>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</si>
  <si>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</si>
  <si>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</si>
  <si>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</si>
  <si>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</si>
  <si>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</si>
  <si>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</si>
  <si>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</si>
  <si>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</si>
  <si>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</si>
  <si>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</si>
  <si>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</si>
  <si>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</si>
  <si>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</si>
  <si>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</si>
  <si>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</si>
  <si>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</si>
  <si>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</si>
  <si>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</si>
  <si>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</si>
  <si>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</si>
  <si>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</si>
  <si>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</si>
  <si>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132</t>
  </si>
  <si>
    <t>K</t>
  </si>
  <si>
    <t>612315301</t>
  </si>
  <si>
    <t>Vápenná hladká omítka ostění nebo nadpraží</t>
  </si>
  <si>
    <t>m2</t>
  </si>
  <si>
    <t>CS ÚRS 2020 02</t>
  </si>
  <si>
    <t>4</t>
  </si>
  <si>
    <t>2</t>
  </si>
  <si>
    <t>-1113366098</t>
  </si>
  <si>
    <t>PP</t>
  </si>
  <si>
    <t>Vápenná omítka ostění nebo nadpraží hladká</t>
  </si>
  <si>
    <t>VV</t>
  </si>
  <si>
    <t>okna sklep</t>
  </si>
  <si>
    <t>(0,4+0,75+0,4+0,75)*14*0,3</t>
  </si>
  <si>
    <t>133</t>
  </si>
  <si>
    <t>612315302</t>
  </si>
  <si>
    <t>Vápenná štuková omítka ostění nebo nadpraží</t>
  </si>
  <si>
    <t>-1292842699</t>
  </si>
  <si>
    <t>Vápenná omítka ostění nebo nadpraží štuková</t>
  </si>
  <si>
    <t>dveře vstup</t>
  </si>
  <si>
    <t>(2+0,9+2)*0,4</t>
  </si>
  <si>
    <t>621131121</t>
  </si>
  <si>
    <t>Penetrační disperzní nátěr vnějších podhledů nanášený ručně</t>
  </si>
  <si>
    <t>-234843895</t>
  </si>
  <si>
    <t>Podkladní a spojovací vrstva vnějších omítaných ploch penetrace akrylát-silikonová nanášená ručně podhledů</t>
  </si>
  <si>
    <t>římsa pod okapem</t>
  </si>
  <si>
    <t>50*0,3</t>
  </si>
  <si>
    <t>stříška vstup</t>
  </si>
  <si>
    <t>3,7*1,25</t>
  </si>
  <si>
    <t>podhled balkon</t>
  </si>
  <si>
    <t>4,9*1,3</t>
  </si>
  <si>
    <t>Součet</t>
  </si>
  <si>
    <t>621142001</t>
  </si>
  <si>
    <t>Potažení vnějších podhledů sklovláknitým pletivem vtlačeným do tenkovrstvé hmoty</t>
  </si>
  <si>
    <t>1504616953</t>
  </si>
  <si>
    <t>Potažení vnějších ploch pletivem v ploše nebo pruzích, na plném podkladu sklovláknitým vtlačením do tmelu podhledů</t>
  </si>
  <si>
    <t>3</t>
  </si>
  <si>
    <t>621221011</t>
  </si>
  <si>
    <t>Montáž kontaktního zateplení vnějších podhledů lepením a mechanickým kotvením desek z minerální vlny s podélnou orientací tl do 80 mm</t>
  </si>
  <si>
    <t>-498376683</t>
  </si>
  <si>
    <t>Montáž kontaktního zateplení lepením a mechanickým kotvením z desek z minerální vlny s podélnou orientací vláken na vnější podhledy, tloušťky desek přes 40 do 80 mm</t>
  </si>
  <si>
    <t>M</t>
  </si>
  <si>
    <t>63151520</t>
  </si>
  <si>
    <t>deska tepelně izolační minerální kontaktních fasád podélné vlákno λ=0,036 tl 60mm</t>
  </si>
  <si>
    <t>8</t>
  </si>
  <si>
    <t>-1514741214</t>
  </si>
  <si>
    <t>10,995*1,02 'Přepočtené koeficientem množství</t>
  </si>
  <si>
    <t>5</t>
  </si>
  <si>
    <t>621532021</t>
  </si>
  <si>
    <t>Tenkovrstvá silikonová hydrofilní zrnitá omítka tl. 2,0 mm včetně penetrace vnějších podhledů</t>
  </si>
  <si>
    <t>-946203130</t>
  </si>
  <si>
    <t>Omítka tenkovrstvá silikonová vnějších ploch probarvená, včetně penetrace podkladu hydrofilní, s regulací vlhkosti na povrchu a se zvýšenou ochranou proti mikroorganismům zrnitá, tloušťky 2,0 mm podhledů</t>
  </si>
  <si>
    <t>622131121</t>
  </si>
  <si>
    <t>Penetrační disperzní nátěr vnějších stěn nanášený ručně</t>
  </si>
  <si>
    <t>374924948</t>
  </si>
  <si>
    <t>Podkladní a spojovací vrstva vnějších omítaných ploch penetrace akrylát-silikonová nanášená ručně stěn</t>
  </si>
  <si>
    <t>sokl</t>
  </si>
  <si>
    <t>21,5+10+9,3+9</t>
  </si>
  <si>
    <t>fasada EPS</t>
  </si>
  <si>
    <t>(19,6+10,1+20,6)*6,25</t>
  </si>
  <si>
    <t>okna fasada</t>
  </si>
  <si>
    <t>-1,5*1,5*9</t>
  </si>
  <si>
    <t>-2,25*1,5*4</t>
  </si>
  <si>
    <t>-0,6*1,5*12</t>
  </si>
  <si>
    <t>-0,75*1,5*2</t>
  </si>
  <si>
    <t>-1,2*2,3*2</t>
  </si>
  <si>
    <t>-0,5*1,5</t>
  </si>
  <si>
    <t>-1,5*0,75</t>
  </si>
  <si>
    <t>sokl u vstupu</t>
  </si>
  <si>
    <t>0,3+2+0,3</t>
  </si>
  <si>
    <t>nad vstupem stříška</t>
  </si>
  <si>
    <t>0,1+1+0,1</t>
  </si>
  <si>
    <t>balkon</t>
  </si>
  <si>
    <t>1,5</t>
  </si>
  <si>
    <t>u vstupu</t>
  </si>
  <si>
    <t>0,25+0,6+6,2+0,6+0,25</t>
  </si>
  <si>
    <t>(1,5+1,5+1,5)*9*0,33</t>
  </si>
  <si>
    <t>(1,5+2,25+1,5)*4*0,33</t>
  </si>
  <si>
    <t>(1,5+0,6+1,5)*12*0,33</t>
  </si>
  <si>
    <t>(1,5+0,75+1,5)*2*0,33</t>
  </si>
  <si>
    <t>(2,3+1,2+2,3)*2*0,33</t>
  </si>
  <si>
    <t>(1,5+0,5)*2*0,33</t>
  </si>
  <si>
    <t>(0,75+1,5+0,75)*0,33</t>
  </si>
  <si>
    <t>ostění soklové okna</t>
  </si>
  <si>
    <t>(0,75+0,4+0,75+0,4)*14*0,25</t>
  </si>
  <si>
    <t>parapety</t>
  </si>
  <si>
    <t>1,5*9*0,33</t>
  </si>
  <si>
    <t>2,25*4*0,33</t>
  </si>
  <si>
    <t>0,6*12*0,33</t>
  </si>
  <si>
    <t>0,75*2*0,33</t>
  </si>
  <si>
    <t>1,2*2*0,33</t>
  </si>
  <si>
    <t>1,5*0,33</t>
  </si>
  <si>
    <t>ostění vstupní dveře</t>
  </si>
  <si>
    <t>(2+0,9+2)*0,33</t>
  </si>
  <si>
    <t>7</t>
  </si>
  <si>
    <t>622135011</t>
  </si>
  <si>
    <t>Vyrovnání podkladu vnějších stěn tmelem tl do 2 mm</t>
  </si>
  <si>
    <t>-1277323719</t>
  </si>
  <si>
    <t>Vyrovnání nerovností podkladu vnějších omítaných ploch tmelem, tloušťky do 2 mm stěn</t>
  </si>
  <si>
    <t>622135095</t>
  </si>
  <si>
    <t>Příplatek k vyrovnání vnějších stěn tmelem za každý dalších 1 mm tl</t>
  </si>
  <si>
    <t>1807815453</t>
  </si>
  <si>
    <t>Vyrovnání nerovností podkladu vnějších omítaných ploch tmelem, tloušťky do 2 mm Příplatek k ceně za každý další 1 mm tloušťky podkladní vrstvy přes 2 mm tmelem stěn</t>
  </si>
  <si>
    <t>387,594*2 'Přepočtené koeficientem množství</t>
  </si>
  <si>
    <t>9</t>
  </si>
  <si>
    <t>622142001</t>
  </si>
  <si>
    <t>Potažení vnějších stěn sklovláknitým pletivem vtlačeným do tenkovrstvé hmoty</t>
  </si>
  <si>
    <t>1758716273</t>
  </si>
  <si>
    <t>Potažení vnějších ploch pletivem v ploše nebo pruzích, na plném podkladu sklovláknitým vtlačením do tmelu stěn</t>
  </si>
  <si>
    <t>zídka mezi balkony</t>
  </si>
  <si>
    <t>1,1*1*2</t>
  </si>
  <si>
    <t>(1,1+1)*0,15</t>
  </si>
  <si>
    <t>622143004</t>
  </si>
  <si>
    <t>Montáž omítkových samolepících začišťovacích profilů pro spojení s okenním rámem</t>
  </si>
  <si>
    <t>m</t>
  </si>
  <si>
    <t>565522951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</si>
  <si>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</si>
  <si>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(1,5+1,5+1,5)*9</t>
  </si>
  <si>
    <t>(1,5+2,25+1,5)*4</t>
  </si>
  <si>
    <t>(1,5+0,6+1,5)*12</t>
  </si>
  <si>
    <t>(1,5+0,75+1,5)*2</t>
  </si>
  <si>
    <t>(2,3+1,2+2,3)*2</t>
  </si>
  <si>
    <t>(1,5+0,5)*2</t>
  </si>
  <si>
    <t>(0,75+1,5+0,75)</t>
  </si>
  <si>
    <t>(0,75+0,4+0,75+0,4)*14</t>
  </si>
  <si>
    <t>(2+0,9+2)</t>
  </si>
  <si>
    <t>(1,5)*9</t>
  </si>
  <si>
    <t>(2,25)*4</t>
  </si>
  <si>
    <t>(0,6)*12</t>
  </si>
  <si>
    <t>(0,75)*2</t>
  </si>
  <si>
    <t>(1,2)*2</t>
  </si>
  <si>
    <t>(1,5)</t>
  </si>
  <si>
    <t>(0,75)*14</t>
  </si>
  <si>
    <t>(0,9)</t>
  </si>
  <si>
    <t>59051476</t>
  </si>
  <si>
    <t>profil začišťovací PVC 9mm s výztužnou tkaninou pro ostění ETICS</t>
  </si>
  <si>
    <t>-13414342</t>
  </si>
  <si>
    <t>167,9*1,05 'Přepočtené koeficientem množství</t>
  </si>
  <si>
    <t>59051510</t>
  </si>
  <si>
    <t>profil začišťovací s okapnicí PVC s výztužnou tkaninou pro nadpraží ETICS</t>
  </si>
  <si>
    <t>-1771281557</t>
  </si>
  <si>
    <t>46,5*1,05 'Přepočtené koeficientem množství</t>
  </si>
  <si>
    <t>622211021</t>
  </si>
  <si>
    <t>Montáž kontaktního zateplení vnějších stěn lepením a mechanickým kotvením polystyrénových desek tl do 120 mm</t>
  </si>
  <si>
    <t>1435058414</t>
  </si>
  <si>
    <t>Montáž kontaktního zateplení lepením a mechanickým kotvením z polystyrenových desek nebo z kombinovaných desek na vnější stěny, tloušťky desek přes 80 do 120 mm</t>
  </si>
  <si>
    <t>28376443</t>
  </si>
  <si>
    <t>deska z polystyrénu XPS, hrana rovná a strukturovaný povrch 300kPa tl 100mm</t>
  </si>
  <si>
    <t>-1088962474</t>
  </si>
  <si>
    <t>49,8*1,02 'Přepočtené koeficientem množství</t>
  </si>
  <si>
    <t>622211031</t>
  </si>
  <si>
    <t>Montáž kontaktního zateplení vnějších stěn lepením a mechanickým kotvením polystyrénových desek tl do 160 mm</t>
  </si>
  <si>
    <t>1842734228</t>
  </si>
  <si>
    <t>Montáž kontaktního zateplení lepením a mechanickým kotvením z polystyrenových desek nebo z kombinovaných desek na vnější stěny, tloušťky desek přes 120 do 160 mm</t>
  </si>
  <si>
    <t>16</t>
  </si>
  <si>
    <t>28376079</t>
  </si>
  <si>
    <t>deska EPS grafitová fasádní λ=0,031 tl 160mm</t>
  </si>
  <si>
    <t>1982756797</t>
  </si>
  <si>
    <t>260,93*1,02 'Přepočtené koeficientem množství</t>
  </si>
  <si>
    <t>17</t>
  </si>
  <si>
    <t>640379334</t>
  </si>
  <si>
    <t>18</t>
  </si>
  <si>
    <t>28376447</t>
  </si>
  <si>
    <t>deska z polystyrénu XPS, hrana rovná a strukturovaný povrch 300kPa tl 160mm</t>
  </si>
  <si>
    <t>-1064552811</t>
  </si>
  <si>
    <t>5,3*1,02 'Přepočtené koeficientem množství</t>
  </si>
  <si>
    <t>19</t>
  </si>
  <si>
    <t>622212051</t>
  </si>
  <si>
    <t>Montáž kontaktního zateplení vnějšího ostění, nadpraží nebo parapetu hl. špalety do 400 mm lepením desek z polystyrenu tl do 40 mm</t>
  </si>
  <si>
    <t>722630749</t>
  </si>
  <si>
    <t>Montáž kontaktního zateplení vnějšího ostění, nadpraží nebo parapetu lepením z polystyrenových desek nebo z kombinovaných desek hloubky špalet přes 200 do 400 mm, tloušťky desek do 40 mm</t>
  </si>
  <si>
    <t>20</t>
  </si>
  <si>
    <t>28376071</t>
  </si>
  <si>
    <t>deska EPS grafitová fasádní λ=0,031 tl 30mm</t>
  </si>
  <si>
    <t>76632739</t>
  </si>
  <si>
    <t>43,164*1,1 'Přepočtené koeficientem množství</t>
  </si>
  <si>
    <t>-2101085057</t>
  </si>
  <si>
    <t>1,5*9</t>
  </si>
  <si>
    <t>2,25*4</t>
  </si>
  <si>
    <t>0,6*12</t>
  </si>
  <si>
    <t>0,45*4</t>
  </si>
  <si>
    <t>1,2*2</t>
  </si>
  <si>
    <t>22</t>
  </si>
  <si>
    <t>28376438</t>
  </si>
  <si>
    <t>deska z polystyrénu XPS, hrana rovná a strukturovaný povrch 250kPa tl 30mm</t>
  </si>
  <si>
    <t>2025016366</t>
  </si>
  <si>
    <t>19,633*1,1 'Přepočtené koeficientem množství</t>
  </si>
  <si>
    <t>23</t>
  </si>
  <si>
    <t>622221031</t>
  </si>
  <si>
    <t>Montáž kontaktního zateplení vnějších stěn lepením a mechanickým kotvením desek z minerální vlny s podélnou orientací vláken tl do 160 mm</t>
  </si>
  <si>
    <t>-1238922019</t>
  </si>
  <si>
    <t>Montáž kontaktního zateplení lepením a mechanickým kotvením z desek z minerální vlny s podélnou orientací vláken na vnější stěny, tloušťky desek přes 120 do 160 mm</t>
  </si>
  <si>
    <t>24</t>
  </si>
  <si>
    <t>63151538</t>
  </si>
  <si>
    <t>deska tepelně izolační minerální kontaktních fasád podélné vlákno λ=0,036 tl 160mm</t>
  </si>
  <si>
    <t>1287865243</t>
  </si>
  <si>
    <t>7,9*1,02 'Přepočtené koeficientem množství</t>
  </si>
  <si>
    <t>25</t>
  </si>
  <si>
    <t>622222051</t>
  </si>
  <si>
    <t>Montáž kontaktního zateplení vnějšího ostění, nadpraží nebo parapetu hl. špalety do 400 mm lepením desek z minerální vlny tl do 40 mm</t>
  </si>
  <si>
    <t>1599588513</t>
  </si>
  <si>
    <t>Montáž kontaktního zateplení vnějšího ostění, nadpraží nebo parapetu lepením z desek z minerální vlny s podélnou nebo kolmou orientací vláken hloubky špalet přes 200 do 400 mm, tloušťky desek do 40 mm</t>
  </si>
  <si>
    <t>26</t>
  </si>
  <si>
    <t>63151518</t>
  </si>
  <si>
    <t>deska tepelně izolační minerální kontaktních fasád podélné vlákno λ=0,036 tl 40mm</t>
  </si>
  <si>
    <t>-25899519</t>
  </si>
  <si>
    <t>1,617*1,1 'Přepočtené koeficientem množství</t>
  </si>
  <si>
    <t>28</t>
  </si>
  <si>
    <t>622251101</t>
  </si>
  <si>
    <t>Příplatek k cenám kontaktního zateplení stěn za použití tepelněizolačních zátek z polystyrenu</t>
  </si>
  <si>
    <t>-319643846</t>
  </si>
  <si>
    <t>Montáž kontaktního zateplení lepením a mechanickým kotvením Příplatek k cenám za zápustnou montáž kotev s použitím tepelněizolačních zátek na vnější stěny z polystyrenu</t>
  </si>
  <si>
    <t>29</t>
  </si>
  <si>
    <t>622251105</t>
  </si>
  <si>
    <t>Příplatek k cenám kontaktního zateplení stěn za použití tepelněizolačních zátek z minerální vlny</t>
  </si>
  <si>
    <t>1445356283</t>
  </si>
  <si>
    <t>Montáž kontaktního zateplení lepením a mechanickým kotvením Příplatek k cenám za zápustnou montáž kotev s použitím tepelněizolačních zátek na vnější stěny z minerální vlny</t>
  </si>
  <si>
    <t>30</t>
  </si>
  <si>
    <t>622252001</t>
  </si>
  <si>
    <t>Montáž profilů kontaktního zateplení připevněných mechanicky</t>
  </si>
  <si>
    <t>-691547073</t>
  </si>
  <si>
    <t>Montáž profilů kontaktního zateplení zakládacích soklových připevněných hmoždinkami</t>
  </si>
  <si>
    <t>(19,6+10,1+20,6)</t>
  </si>
  <si>
    <t>31</t>
  </si>
  <si>
    <t>59051653</t>
  </si>
  <si>
    <t>profil zakládací Al tl 0,7mm pro ETICS pro izolant tl 160mm</t>
  </si>
  <si>
    <t>2044219961</t>
  </si>
  <si>
    <t>50,3*1,05 'Přepočtené koeficientem množství</t>
  </si>
  <si>
    <t>32</t>
  </si>
  <si>
    <t>622252002</t>
  </si>
  <si>
    <t>Montáž profilů kontaktního zateplení lepených</t>
  </si>
  <si>
    <t>-328956820</t>
  </si>
  <si>
    <t>Montáž profilů kontaktního zateplení ostatních stěnových, dilatačních apod. lepených do tmelu</t>
  </si>
  <si>
    <t>rohy</t>
  </si>
  <si>
    <t>6,5*4</t>
  </si>
  <si>
    <t>římsa</t>
  </si>
  <si>
    <t>50</t>
  </si>
  <si>
    <t>33</t>
  </si>
  <si>
    <t>63127416</t>
  </si>
  <si>
    <t>profil rohový PVC 23x23mm s výztužnou tkaninou š 100mm pro ETICS</t>
  </si>
  <si>
    <t>-600077295</t>
  </si>
  <si>
    <t>76*1,05 'Přepočtené koeficientem množství</t>
  </si>
  <si>
    <t>34</t>
  </si>
  <si>
    <t>622325111</t>
  </si>
  <si>
    <t>Oprava vnější vápenné hladké omítky členitosti 1 stěn v rozsahu do 10%</t>
  </si>
  <si>
    <t>381154260</t>
  </si>
  <si>
    <t>Oprava vápenné omítky vnějších ploch stupně členitosti 1 hladké stěn, v rozsahu opravované plochy do 10%</t>
  </si>
  <si>
    <t>35</t>
  </si>
  <si>
    <t>622511111</t>
  </si>
  <si>
    <t>Tenkovrstvá akrylátová mozaiková střednězrnná omítka včetně penetrace vnějších stěn</t>
  </si>
  <si>
    <t>965629875</t>
  </si>
  <si>
    <t>Omítka tenkovrstvá akrylátová vnějších ploch probarvená, včetně penetrace podkladu mozaiková střednězrnná stěn</t>
  </si>
  <si>
    <t>vstup</t>
  </si>
  <si>
    <t>4*2,4</t>
  </si>
  <si>
    <t>-0,9*2</t>
  </si>
  <si>
    <t>36</t>
  </si>
  <si>
    <t>622532021</t>
  </si>
  <si>
    <t>Tenkovrstvá silikonová hydrofilní zrnitá omítka tl. 2,0 mm včetně penetrace vnějších stěn</t>
  </si>
  <si>
    <t>914027203</t>
  </si>
  <si>
    <t>Omítka tenkovrstvá silikonová vnějších ploch probarvená, včetně penetrace podkladu hydrofilní, s regulací vlhkosti na povrchu a se zvýšenou ochranou proti mikroorganismům zrnitá, tloušťky 2,0 mm stěn</t>
  </si>
  <si>
    <t>37</t>
  </si>
  <si>
    <t>629135102</t>
  </si>
  <si>
    <t>Vyrovnávací vrstva pod klempířské prvky z MC š do 300 mm</t>
  </si>
  <si>
    <t>-1248613181</t>
  </si>
  <si>
    <t>Vyrovnávací vrstva z cementové malty pod klempířskými prvky šířky přes 150 do 300 mm</t>
  </si>
  <si>
    <t>0,75*2</t>
  </si>
  <si>
    <t>38</t>
  </si>
  <si>
    <t>629991011</t>
  </si>
  <si>
    <t>Zakrytí výplní otvorů a svislých ploch fólií přilepenou lepící páskou</t>
  </si>
  <si>
    <t>-12016696</t>
  </si>
  <si>
    <t>Zakrytí vnějších ploch před znečištěním včetně pozdějšího odkrytí výplní otvorů a svislých ploch fólií přilepenou lepící páskou</t>
  </si>
  <si>
    <t>0,4*0,75*14</t>
  </si>
  <si>
    <t>1,5*1,5*9</t>
  </si>
  <si>
    <t>2,25*1,5*4</t>
  </si>
  <si>
    <t>0,6*1,5*12</t>
  </si>
  <si>
    <t>1,5*0,75</t>
  </si>
  <si>
    <t>1,2*2,3*2</t>
  </si>
  <si>
    <t>0,5*1,5*2</t>
  </si>
  <si>
    <t>0,75*1,5*2</t>
  </si>
  <si>
    <t>0,9*2</t>
  </si>
  <si>
    <t>39</t>
  </si>
  <si>
    <t>629995101</t>
  </si>
  <si>
    <t>Očištění vnějších ploch tlakovou vodou</t>
  </si>
  <si>
    <t>1968495280</t>
  </si>
  <si>
    <t>Očištění vnějších ploch tlakovou vodou omytím</t>
  </si>
  <si>
    <t>138</t>
  </si>
  <si>
    <t>629999011</t>
  </si>
  <si>
    <t>Příplatek k úpravám povrchů za provádění styku dvou barev nebo struktur na fasádě</t>
  </si>
  <si>
    <t>-1428752910</t>
  </si>
  <si>
    <t>Příplatky k cenám úprav vnějších povrchů za zvýšenou pracnost při provádění styku dvou struktur na fasádě</t>
  </si>
  <si>
    <t>šambrány kolem oken</t>
  </si>
  <si>
    <t>5,5*9</t>
  </si>
  <si>
    <t>7*2</t>
  </si>
  <si>
    <t>6*4</t>
  </si>
  <si>
    <t>4,5*2</t>
  </si>
  <si>
    <t>4,2*12</t>
  </si>
  <si>
    <t>3,8</t>
  </si>
  <si>
    <t>61</t>
  </si>
  <si>
    <t>Úprava povrchů vnitřních</t>
  </si>
  <si>
    <t>40</t>
  </si>
  <si>
    <t>593899421</t>
  </si>
  <si>
    <t>podhled v suterénu</t>
  </si>
  <si>
    <t>138,4</t>
  </si>
  <si>
    <t>41</t>
  </si>
  <si>
    <t>621221021</t>
  </si>
  <si>
    <t>Montáž kontaktního zateplení podhledů lepením a mechanickým kotvením desek z minerální vlny s podélnou orientací tl do 120 mm</t>
  </si>
  <si>
    <t>-1745543495</t>
  </si>
  <si>
    <t>Montáž kontaktního zateplení lepením a mechanickým kotvením z desek z minerální vlny s podélnou orientací vláken na vnější podhledy, tloušťky desek přes 80 do 120 mm</t>
  </si>
  <si>
    <t>42</t>
  </si>
  <si>
    <t>63152379</t>
  </si>
  <si>
    <t>deska tepelně izolační minerální kontaktních pro podhledy finální s povrchovou úpravou λ=0,037 tl 100mm</t>
  </si>
  <si>
    <t>-354713399</t>
  </si>
  <si>
    <t>138,4*1,02 'Přepočtené koeficientem množství</t>
  </si>
  <si>
    <t>63</t>
  </si>
  <si>
    <t>Podlahy a podlahové konstrukce</t>
  </si>
  <si>
    <t>43</t>
  </si>
  <si>
    <t>631351101</t>
  </si>
  <si>
    <t>Zřízení bednění rýh a hran v podlahách</t>
  </si>
  <si>
    <t>1581494038</t>
  </si>
  <si>
    <t>Bednění v podlahách rýh a hran zřízení</t>
  </si>
  <si>
    <t>4,6*1,1</t>
  </si>
  <si>
    <t>44</t>
  </si>
  <si>
    <t>631351102</t>
  </si>
  <si>
    <t>Odstranění bednění rýh a hran v podlahách</t>
  </si>
  <si>
    <t>656402424</t>
  </si>
  <si>
    <t>Bednění v podlahách rýh a hran odstranění</t>
  </si>
  <si>
    <t>45</t>
  </si>
  <si>
    <t>632450134</t>
  </si>
  <si>
    <t>Vyrovnávací cementový potěr tl do 50 mm ze suchých směsí provedený v ploše</t>
  </si>
  <si>
    <t>-1149126432</t>
  </si>
  <si>
    <t>Potěr cementový vyrovnávací ze suchých směsí v ploše o průměrné (střední) tl. přes 40 do 50 mm</t>
  </si>
  <si>
    <t>46</t>
  </si>
  <si>
    <t>632451232</t>
  </si>
  <si>
    <t>Potěr cementový samonivelační litý C25 tl do 40 mm</t>
  </si>
  <si>
    <t>1229176729</t>
  </si>
  <si>
    <t>Potěr cementový samonivelační litý tř. C 25, tl. přes 35 do 40 mm</t>
  </si>
  <si>
    <t>47</t>
  </si>
  <si>
    <t>632459124</t>
  </si>
  <si>
    <t>Příplatek k potěrům tl do 40 mm za sklon přes 15 do 30°</t>
  </si>
  <si>
    <t>-10758796</t>
  </si>
  <si>
    <t>Příplatky k cenám potěrů za sklon od vodorovné roviny přes 15 do 30°, tl. potěru přes 30 do 40 mm</t>
  </si>
  <si>
    <t>48</t>
  </si>
  <si>
    <t>632459175</t>
  </si>
  <si>
    <t>Příplatek k potěrům tl do 50 mm za plochu do 5 m2</t>
  </si>
  <si>
    <t>-1035944641</t>
  </si>
  <si>
    <t>Příplatky k cenám potěrů za malou plochu do 5 m2 jednotlivě, tl. potěru přes 40 do 50 mm</t>
  </si>
  <si>
    <t>Ostatní konstrukce a práce, bourání</t>
  </si>
  <si>
    <t>952901111</t>
  </si>
  <si>
    <t>Vyčištění budov bytové a občanské výstavby při výšce podlaží do 4 m</t>
  </si>
  <si>
    <t>-823816409</t>
  </si>
  <si>
    <t>Vyčištění budov nebo objektů před předáním do užívání budov bytové nebo občanské výstavby, světlé výšky podlaží do 4 m</t>
  </si>
  <si>
    <t>suteren</t>
  </si>
  <si>
    <t>podlaha na půdě</t>
  </si>
  <si>
    <t>156,58</t>
  </si>
  <si>
    <t>140</t>
  </si>
  <si>
    <t>966080103</t>
  </si>
  <si>
    <t>Bourání kontaktního zateplení z polystyrenových desek tloušťky do 120 mm</t>
  </si>
  <si>
    <t>-1220717439</t>
  </si>
  <si>
    <t>Bourání kontaktního zateplení včetně povrchové úpravy omítkou nebo nátěrem z polystyrénových desek, tloušťky přes 60 do 120 mm</t>
  </si>
  <si>
    <t>139</t>
  </si>
  <si>
    <t>968072244</t>
  </si>
  <si>
    <t>Vybourání kovových rámů oken jednoduchých včetně křídel pl do 1 m2</t>
  </si>
  <si>
    <t>-1917355717</t>
  </si>
  <si>
    <t>Vybourání kovových rámů oken s křídly, dveřních zárubní, vrat, stěn, ostění nebo obkladů okenních rámů s křídly jednoduchých, plochy do 1 m2</t>
  </si>
  <si>
    <t>sklep okna O01</t>
  </si>
  <si>
    <t>14*0,4*0,75</t>
  </si>
  <si>
    <t>51</t>
  </si>
  <si>
    <t>978015321</t>
  </si>
  <si>
    <t>Otlučení (osekání) vnější vápenné nebo vápenocementové omítky stupně členitosti 1 a 2 rozsahu do 10%</t>
  </si>
  <si>
    <t>1492713297</t>
  </si>
  <si>
    <t>Otlučení vápenných nebo vápenocementových omítek vnějších ploch s vyškrabáním spar a s očištěním zdiva stupně členitosti 1 a 2, v rozsahu do 10 %</t>
  </si>
  <si>
    <t>94</t>
  </si>
  <si>
    <t>Lešení a stavební výtahy</t>
  </si>
  <si>
    <t>52</t>
  </si>
  <si>
    <t>941111121</t>
  </si>
  <si>
    <t>Montáž lešení řadového trubkového lehkého s podlahami zatížení do 200 kg/m2 š do 1,2 m v do 10 m</t>
  </si>
  <si>
    <t>-434534295</t>
  </si>
  <si>
    <t>Montáž lešení řadového trubkového lehkého pracovního s podlahami s provozním zatížením tř. 3 do 200 kg/m2 šířky tř. W09 přes 0,9 do 1,2 m, výšky do 10 m</t>
  </si>
  <si>
    <t>(21,6+12+21,6)*7,5</t>
  </si>
  <si>
    <t>53</t>
  </si>
  <si>
    <t>941111221</t>
  </si>
  <si>
    <t>Příplatek k lešení řadovému trubkovému lehkému s podlahami š 1,2 m v 10 m za první a ZKD den použití</t>
  </si>
  <si>
    <t>-1480852630</t>
  </si>
  <si>
    <t>Montáž lešení řadového trubkového lehkého pracovního s podlahami s provozním zatížením tř. 3 do 200 kg/m2 Příplatek za první a každý další den použití lešení k ceně -1121</t>
  </si>
  <si>
    <t>414*60 'Přepočtené koeficientem množství</t>
  </si>
  <si>
    <t>54</t>
  </si>
  <si>
    <t>941111821</t>
  </si>
  <si>
    <t>Demontáž lešení řadového trubkového lehkého s podlahami zatížení do 200 kg/m2 š do 1,2 m v do 10 m</t>
  </si>
  <si>
    <t>204904522</t>
  </si>
  <si>
    <t>Demontáž lešení řadového trubkového lehkého pracovního s podlahami s provozním zatížením tř. 3 do 200 kg/m2 šířky tř. W09 přes 0,9 do 1,2 m, výšky do 10 m</t>
  </si>
  <si>
    <t>55</t>
  </si>
  <si>
    <t>944511111</t>
  </si>
  <si>
    <t>Montáž ochranné sítě z textilie z umělých vláken</t>
  </si>
  <si>
    <t>-2113877779</t>
  </si>
  <si>
    <t>Montáž ochranné sítě zavěšené na konstrukci lešení z textilie z umělých vláken</t>
  </si>
  <si>
    <t>56</t>
  </si>
  <si>
    <t>944511211</t>
  </si>
  <si>
    <t>Příplatek k ochranné síti za první a ZKD den použití</t>
  </si>
  <si>
    <t>-450662222</t>
  </si>
  <si>
    <t>Montáž ochranné sítě Příplatek za první a každý další den použití sítě k ceně -1111</t>
  </si>
  <si>
    <t>57</t>
  </si>
  <si>
    <t>944511811</t>
  </si>
  <si>
    <t>Demontáž ochranné sítě z textilie z umělých vláken</t>
  </si>
  <si>
    <t>-1936336042</t>
  </si>
  <si>
    <t>Demontáž ochranné sítě zavěšené na konstrukci lešení z textilie z umělých vláken</t>
  </si>
  <si>
    <t>58</t>
  </si>
  <si>
    <t>944711113</t>
  </si>
  <si>
    <t>Montáž záchytné stříšky š do 2,5 m</t>
  </si>
  <si>
    <t>1755692414</t>
  </si>
  <si>
    <t>Montáž záchytné stříšky zřizované současně s lehkým nebo těžkým lešením, šířky přes 2,0 do 2,5 m</t>
  </si>
  <si>
    <t>59</t>
  </si>
  <si>
    <t>944711213</t>
  </si>
  <si>
    <t>Příplatek k záchytné stříšce š do 2,5 m za první a ZKD den použití</t>
  </si>
  <si>
    <t>366398206</t>
  </si>
  <si>
    <t>Montáž záchytné stříšky Příplatek za první a každý další den použití záchytné stříšky k ceně -1113</t>
  </si>
  <si>
    <t>2,5*60 'Přepočtené koeficientem množství</t>
  </si>
  <si>
    <t>60</t>
  </si>
  <si>
    <t>944711813</t>
  </si>
  <si>
    <t>Demontáž záchytné stříšky š do 2,5 m</t>
  </si>
  <si>
    <t>-1097609835</t>
  </si>
  <si>
    <t>Demontáž záchytné stříšky zřizované současně s lehkým nebo těžkým lešením, šířky přes 2,0 do 2,5 m</t>
  </si>
  <si>
    <t>997</t>
  </si>
  <si>
    <t>Přesun sutě</t>
  </si>
  <si>
    <t>997013213</t>
  </si>
  <si>
    <t>Vnitrostaveništní doprava suti a vybouraných hmot pro budovy v do 12 m ručně</t>
  </si>
  <si>
    <t>t</t>
  </si>
  <si>
    <t>939562259</t>
  </si>
  <si>
    <t>Vnitrostaveništní doprava suti a vybouraných hmot vodorovně do 50 m svisle ručně pro budovy a haly výšky přes 9 do 12 m</t>
  </si>
  <si>
    <t>62</t>
  </si>
  <si>
    <t>997013501</t>
  </si>
  <si>
    <t>Odvoz suti a vybouraných hmot na skládku nebo meziskládku do 1 km se složením</t>
  </si>
  <si>
    <t>1964306699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</si>
  <si>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</si>
  <si>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</si>
  <si>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</si>
  <si>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-878222516</t>
  </si>
  <si>
    <t>Odvoz suti a vybouraných hmot na skládku nebo meziskládku se složením, na vzdálenost Příplatek k ceně za každý další i započatý 1 km přes 1 km</t>
  </si>
  <si>
    <t>8,687*14 'Přepočtené koeficientem množství</t>
  </si>
  <si>
    <t>64</t>
  </si>
  <si>
    <t>997013631</t>
  </si>
  <si>
    <t>Poplatek za uložení na skládce (skládkovné) stavebního odpadu směsného kód odpadu 17 09 04</t>
  </si>
  <si>
    <t>750185295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</si>
  <si>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</si>
  <si>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</si>
  <si>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</si>
  <si>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65</t>
  </si>
  <si>
    <t>998018002</t>
  </si>
  <si>
    <t>Přesun hmot ruční pro budovy v do 12 m</t>
  </si>
  <si>
    <t>1627182738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</si>
  <si>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</si>
  <si>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</si>
  <si>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</si>
  <si>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</si>
  <si>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</si>
  <si>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66</t>
  </si>
  <si>
    <t>711413111</t>
  </si>
  <si>
    <t>Izolace proti vodě za studena vodorovná těsnicí hmotou dvousložkovou na bázi polymery modifikované živičné emulze</t>
  </si>
  <si>
    <t>-1990767011</t>
  </si>
  <si>
    <t>Izolace proti povrchové a podpovrchové vodě natěradly a tmely za studena na ploše vodorovné V těsnicí hmotou dvousložkovou bitumenovou</t>
  </si>
  <si>
    <t>67</t>
  </si>
  <si>
    <t>711413121</t>
  </si>
  <si>
    <t>Izolace proti vodě za studena svislá těsnicí hmotou dvousložkovou na bázi polymery modifikované živičné emulze</t>
  </si>
  <si>
    <t>-1372482953</t>
  </si>
  <si>
    <t>Izolace proti povrchové a podpovrchové vodě natěradly a tmely za studena na ploše svislé S těsnicí hmotou dvousložkovou bitumenovou</t>
  </si>
  <si>
    <t>sokl balkon</t>
  </si>
  <si>
    <t>(3,1+3,1)*0,15</t>
  </si>
  <si>
    <t>68</t>
  </si>
  <si>
    <t>998711202</t>
  </si>
  <si>
    <t>Přesun hmot procentní pro izolace proti vodě, vlhkosti a plynům v objektech v do 12 m</t>
  </si>
  <si>
    <t>%</t>
  </si>
  <si>
    <t>-1720469657</t>
  </si>
  <si>
    <t>Přesun hmot pro izolace proti vodě, vlhkosti a plynům stanovený procentní sazbou (%) z ceny vodorovná dopravní vzdálenost do 50 m v objektech výšky přes 6 do 12 m</t>
  </si>
  <si>
    <t>712</t>
  </si>
  <si>
    <t>Povlakové krytiny</t>
  </si>
  <si>
    <t>69</t>
  </si>
  <si>
    <t>712332122</t>
  </si>
  <si>
    <t>Povlaková krytina plochých střech nopovou folií s filtrační textilií, nopek v 8 mm, tl do 0,6 mm</t>
  </si>
  <si>
    <t>1625367631</t>
  </si>
  <si>
    <t>Povlakové krytiny střech plochých na sucho nopová fólie vrstva ochranná, drenážní s nakašírovanou filtrační textilií výška nopku 8 mm, tl. fólie do 0,6 mm</t>
  </si>
  <si>
    <t>70</t>
  </si>
  <si>
    <t>998712202</t>
  </si>
  <si>
    <t>Přesun hmot procentní pro krytiny povlakové v objektech v do 12 m</t>
  </si>
  <si>
    <t>72384419</t>
  </si>
  <si>
    <t>Přesun hmot pro povlakové krytiny stanovený procentní sazbou (%) z ceny vodorovná dopravní vzdálenost do 50 m v objektech výšky přes 6 do 12 m</t>
  </si>
  <si>
    <t>713</t>
  </si>
  <si>
    <t>Izolace tepelné</t>
  </si>
  <si>
    <t>71</t>
  </si>
  <si>
    <t>713121121</t>
  </si>
  <si>
    <t>Montáž izolace tepelné podlah volně kladenými rohožemi, pásy, dílci, deskami 2 vrstvy</t>
  </si>
  <si>
    <t>-792396687</t>
  </si>
  <si>
    <t>Montáž tepelné izolace podlah rohožemi, pásy, deskami, dílci, bloky (izolační materiál ve specifikaci) kladenými volně dvouvrstvá</t>
  </si>
  <si>
    <t>strop nad schodištěm</t>
  </si>
  <si>
    <t>7,4</t>
  </si>
  <si>
    <t>72</t>
  </si>
  <si>
    <t>63148105</t>
  </si>
  <si>
    <t>deska tepelně izolační minerální univerzální λ=0,038-0,039 tl 120mm</t>
  </si>
  <si>
    <t>-1505167731</t>
  </si>
  <si>
    <t>163,98*2,04 'Přepočtené koeficientem množství</t>
  </si>
  <si>
    <t>73</t>
  </si>
  <si>
    <t>713122111</t>
  </si>
  <si>
    <t>Parotěsná vrstva pro půdy vodorovná</t>
  </si>
  <si>
    <t>2000654688</t>
  </si>
  <si>
    <t>Izolace pro pochozí půdy parotěsná vrstva na ploše vodorovné V</t>
  </si>
  <si>
    <t>74</t>
  </si>
  <si>
    <t>713151111</t>
  </si>
  <si>
    <t>Montáž izolace tepelné střech šikmých kladené volně mezi krokve rohoží, pásů, desek</t>
  </si>
  <si>
    <t>808762294</t>
  </si>
  <si>
    <t>Montáž tepelné izolace střech šikmých rohožemi, pásy, deskami (izolační materiál ve specifikaci) kladenými volně mezi krokve</t>
  </si>
  <si>
    <t>střecha nad schodištěm</t>
  </si>
  <si>
    <t>8,8</t>
  </si>
  <si>
    <t>75</t>
  </si>
  <si>
    <t>28376811</t>
  </si>
  <si>
    <t>deska fenolická tepelně izolační fasádní λ=0,021 tl 160mm</t>
  </si>
  <si>
    <t>700190454</t>
  </si>
  <si>
    <t>8,8*1,02 'Přepočtené koeficientem množství</t>
  </si>
  <si>
    <t>76</t>
  </si>
  <si>
    <t>998713202</t>
  </si>
  <si>
    <t>Přesun hmot procentní pro izolace tepelné v objektech v do 12 m</t>
  </si>
  <si>
    <t>776412522</t>
  </si>
  <si>
    <t>Přesun hmot pro izolace tepelné stanovený procentní sazbou (%) z ceny vodorovná dopravní vzdálenost do 50 m v objektech výšky přes 6 do 12 m</t>
  </si>
  <si>
    <t>762</t>
  </si>
  <si>
    <t>Konstrukce tesařské</t>
  </si>
  <si>
    <t>77</t>
  </si>
  <si>
    <t>762341046</t>
  </si>
  <si>
    <t>Bednění střech rovných z desek OSB tl 22 mm na pero a drážku šroubovaných na rošt</t>
  </si>
  <si>
    <t>-1917185530</t>
  </si>
  <si>
    <t>Bednění a laťování bednění střech rovných sklonu do 60° s vyřezáním otvorů z dřevoštěpkových desek OSB šroubovaných na rošt na pero a drážku, tloušťky desky 22 mm</t>
  </si>
  <si>
    <t>78</t>
  </si>
  <si>
    <t>762511247</t>
  </si>
  <si>
    <t>Podlahové kce podkladové z desek OSB tl 25 mm na sraz šroubovaných</t>
  </si>
  <si>
    <t>-1517278483</t>
  </si>
  <si>
    <t>Podlahové konstrukce podkladové z dřevoštěpkových desek OSB jednovrstvých šroubovaných na sraz, tloušťky desky 25 mm</t>
  </si>
  <si>
    <t>podlaha na MV na půdě</t>
  </si>
  <si>
    <t>3+4</t>
  </si>
  <si>
    <t>7*1,6 'Přepočtené koeficientem množství</t>
  </si>
  <si>
    <t>79</t>
  </si>
  <si>
    <t>998762202</t>
  </si>
  <si>
    <t>Přesun hmot procentní pro kce tesařské v objektech v do 12 m</t>
  </si>
  <si>
    <t>415238154</t>
  </si>
  <si>
    <t>Přesun hmot pro konstrukce tesařské stanovený procentní sazbou (%) z ceny vodorovná dopravní vzdálenost do 50 m v objektech výšky přes 6 do 12 m</t>
  </si>
  <si>
    <t>764</t>
  </si>
  <si>
    <t>Konstrukce klempířské</t>
  </si>
  <si>
    <t>80</t>
  </si>
  <si>
    <t>764001821</t>
  </si>
  <si>
    <t>Demontáž krytiny ze svitků nebo tabulí do suti</t>
  </si>
  <si>
    <t>1987077887</t>
  </si>
  <si>
    <t>Demontáž klempířských konstrukcí krytiny ze svitků nebo tabulí do suti</t>
  </si>
  <si>
    <t>KL15 stříška</t>
  </si>
  <si>
    <t>3,6*1,14</t>
  </si>
  <si>
    <t>81</t>
  </si>
  <si>
    <t>764002851</t>
  </si>
  <si>
    <t>Demontáž oplechování parapetů do suti</t>
  </si>
  <si>
    <t>-1553484993</t>
  </si>
  <si>
    <t>Demontáž klempířských konstrukcí oplechování parapetů do suti</t>
  </si>
  <si>
    <t>KL10-14</t>
  </si>
  <si>
    <t>10*1,5</t>
  </si>
  <si>
    <t>4*2,25</t>
  </si>
  <si>
    <t>12*0,6</t>
  </si>
  <si>
    <t>2*0,75</t>
  </si>
  <si>
    <t>2*0,5</t>
  </si>
  <si>
    <t>82</t>
  </si>
  <si>
    <t>764002861</t>
  </si>
  <si>
    <t>Demontáž oplechování říms a ozdobných prvků do suti</t>
  </si>
  <si>
    <t>-490588163</t>
  </si>
  <si>
    <t>Demontáž klempířských konstrukcí oplechování říms do suti</t>
  </si>
  <si>
    <t>83</t>
  </si>
  <si>
    <t>764004801</t>
  </si>
  <si>
    <t>Demontáž podokapního žlabu do suti</t>
  </si>
  <si>
    <t>276054943</t>
  </si>
  <si>
    <t>Demontáž klempířských konstrukcí žlabu podokapního do suti</t>
  </si>
  <si>
    <t>KL05</t>
  </si>
  <si>
    <t>3,5</t>
  </si>
  <si>
    <t>KL01-03</t>
  </si>
  <si>
    <t>19,1+19,1+9,5</t>
  </si>
  <si>
    <t>84</t>
  </si>
  <si>
    <t>764004861</t>
  </si>
  <si>
    <t>Demontáž svodu do suti</t>
  </si>
  <si>
    <t>1063508778</t>
  </si>
  <si>
    <t>Demontáž klempířských konstrukcí svodu do suti</t>
  </si>
  <si>
    <t>KL06-09</t>
  </si>
  <si>
    <t>2,6+7,3+7,4+6,8+6,8</t>
  </si>
  <si>
    <t>85</t>
  </si>
  <si>
    <t>764111641</t>
  </si>
  <si>
    <t>Krytina střechy rovné drážkováním ze svitků z Pz plechu s povrchovou úpravou do rš 670 mm sklonu do 30°</t>
  </si>
  <si>
    <t>1659029515</t>
  </si>
  <si>
    <t>Krytina ze svitků nebo z taškových tabulí z pozinkovaného plechu s povrchovou úpravou s úpravou u okapů, prostupů a výčnělků střechy rovné drážkováním ze svitků do rš 670 mm, sklon střechy do 30°</t>
  </si>
  <si>
    <t>86</t>
  </si>
  <si>
    <t>764216605</t>
  </si>
  <si>
    <t>Oplechování rovných parapetů mechanicky kotvené z Pz s povrchovou úpravou rš 400 mm</t>
  </si>
  <si>
    <t>2026269704</t>
  </si>
  <si>
    <t>Oplechování parapetů z pozinkovaného plechu s povrchovou úpravou rovných mechanicky kotvené, bez rohů rš 400 mm</t>
  </si>
  <si>
    <t>87</t>
  </si>
  <si>
    <t>764216665</t>
  </si>
  <si>
    <t>Příplatek za zvýšenou pracnost oplechování rohů rovných parapetů z PZ s povrch úpravou rš do 400 mm</t>
  </si>
  <si>
    <t>kus</t>
  </si>
  <si>
    <t>-615821381</t>
  </si>
  <si>
    <t>Oplechování parapetů z pozinkovaného plechu s povrchovou úpravou rovných celoplošně lepené, bez rohů Příplatek k cenám za zvýšenou pracnost při provedení rohu nebo koutu do rš 400 mm</t>
  </si>
  <si>
    <t>10*2</t>
  </si>
  <si>
    <t>4*2</t>
  </si>
  <si>
    <t>12*2</t>
  </si>
  <si>
    <t>2*2</t>
  </si>
  <si>
    <t>88</t>
  </si>
  <si>
    <t>764218605</t>
  </si>
  <si>
    <t>Oplechování rovné římsy mechanicky kotvené z Pz s upraveným povrchem rš 400 mm</t>
  </si>
  <si>
    <t>-1685736881</t>
  </si>
  <si>
    <t>Oplechování říms a ozdobných prvků z pozinkovaného plechu s povrchovou úpravou rovných, bez rohů mechanicky kotvené rš 400 mm</t>
  </si>
  <si>
    <t>KL16 římsa</t>
  </si>
  <si>
    <t>3,35</t>
  </si>
  <si>
    <t>89</t>
  </si>
  <si>
    <t>764511601</t>
  </si>
  <si>
    <t>Žlab podokapní půlkruhový z Pz s povrchovou úpravou rš 250 mm</t>
  </si>
  <si>
    <t>1620912539</t>
  </si>
  <si>
    <t>Žlab podokapní z pozinkovaného plechu s povrchovou úpravou včetně háků a čel půlkruhový do rš 280 mm</t>
  </si>
  <si>
    <t>90</t>
  </si>
  <si>
    <t>764511602</t>
  </si>
  <si>
    <t>Žlab podokapní půlkruhový z Pz s povrchovou úpravou rš 330 mm</t>
  </si>
  <si>
    <t>-91569882</t>
  </si>
  <si>
    <t>Žlab podokapní z pozinkovaného plechu s povrchovou úpravou včetně háků a čel půlkruhový rš 330 mm</t>
  </si>
  <si>
    <t>91</t>
  </si>
  <si>
    <t>764511622</t>
  </si>
  <si>
    <t>Roh nebo kout půlkruhového podokapního žlabu z Pz s povrchovou úpravou rš 330 mm</t>
  </si>
  <si>
    <t>-888046707</t>
  </si>
  <si>
    <t>Žlab podokapní z pozinkovaného plechu s povrchovou úpravou včetně háků a čel roh nebo kout, žlabu půlkruhového rš 330 mm</t>
  </si>
  <si>
    <t>KL04</t>
  </si>
  <si>
    <t>92</t>
  </si>
  <si>
    <t>764511643</t>
  </si>
  <si>
    <t>Kotlík oválný (trychtýřový) pro podokapní žlaby z Pz s povrchovou úpravou 330/120 mm</t>
  </si>
  <si>
    <t>-552202053</t>
  </si>
  <si>
    <t>Žlab podokapní z pozinkovaného plechu s povrchovou úpravou včetně háků a čel kotlík oválný (trychtýřový), rš žlabu/průměr svodu 330/120 mm</t>
  </si>
  <si>
    <t>93</t>
  </si>
  <si>
    <t>764518621</t>
  </si>
  <si>
    <t>Svody kruhové včetně objímek, kolen, odskoků z Pz s povrchovou úpravou průměru do 90 mm</t>
  </si>
  <si>
    <t>-620128630</t>
  </si>
  <si>
    <t>Svod z pozinkovaného plechu s upraveným povrchem včetně objímek, kolen a odskoků kruhový, průměru do 90 mm</t>
  </si>
  <si>
    <t>KL06</t>
  </si>
  <si>
    <t>2,6</t>
  </si>
  <si>
    <t>764518623</t>
  </si>
  <si>
    <t>Svody kruhové včetně objímek, kolen, odskoků z Pz s povrchovou úpravou průměru 120 mm</t>
  </si>
  <si>
    <t>-1822794319</t>
  </si>
  <si>
    <t>Svod z pozinkovaného plechu s upraveným povrchem včetně objímek, kolen a odskoků kruhový, průměru 120 mm</t>
  </si>
  <si>
    <t>KL07-09</t>
  </si>
  <si>
    <t>7,3+7,4+6,8+6,8</t>
  </si>
  <si>
    <t>95</t>
  </si>
  <si>
    <t>998764202</t>
  </si>
  <si>
    <t>Přesun hmot procentní pro konstrukce klempířské v objektech v do 12 m</t>
  </si>
  <si>
    <t>56655114</t>
  </si>
  <si>
    <t>Přesun hmot pro konstrukce klempířské stanovený procentní sazbou (%) z ceny vodorovná dopravní vzdálenost do 50 m v objektech výšky přes 6 do 12 m</t>
  </si>
  <si>
    <t>766</t>
  </si>
  <si>
    <t>Konstrukce truhlářské</t>
  </si>
  <si>
    <t>96</t>
  </si>
  <si>
    <t>766622216</t>
  </si>
  <si>
    <t>Montáž plastových oken plochy do 1 m2 otevíravých s rámem do zdiva</t>
  </si>
  <si>
    <t>385254340</t>
  </si>
  <si>
    <t>Montáž oken plastových plochy do 1 m2 včetně montáže rámu otevíravých do zdiva</t>
  </si>
  <si>
    <t>97</t>
  </si>
  <si>
    <t>61140049</t>
  </si>
  <si>
    <t>okno plastové otevíravé/sklopné dvojsklo do plochy 1m2</t>
  </si>
  <si>
    <t>2099171842</t>
  </si>
  <si>
    <t>okno sklep O01</t>
  </si>
  <si>
    <t>98</t>
  </si>
  <si>
    <t>767640111</t>
  </si>
  <si>
    <t>Montáž dveří ocelových vchodových jednokřídlových bez nadsvětlíku</t>
  </si>
  <si>
    <t>1084770894</t>
  </si>
  <si>
    <t>Montáž dveří ocelových vchodových jednokřídlových bez nadsvětlíku</t>
  </si>
  <si>
    <t>vstupní dveře D01</t>
  </si>
  <si>
    <t>99</t>
  </si>
  <si>
    <t>55341246</t>
  </si>
  <si>
    <t>dveře Al vchodové jednokřídlové š 900mm</t>
  </si>
  <si>
    <t>-596192005</t>
  </si>
  <si>
    <t>D01</t>
  </si>
  <si>
    <t>134</t>
  </si>
  <si>
    <t>766660717</t>
  </si>
  <si>
    <t>Montáž dveřních křídel samozavírače na ocelovou zárubeň</t>
  </si>
  <si>
    <t>1895167671</t>
  </si>
  <si>
    <t>Montáž dveřních doplňků samozavírače na zárubeň ocelovou</t>
  </si>
  <si>
    <t>135</t>
  </si>
  <si>
    <t>54917250</t>
  </si>
  <si>
    <t>samozavírač dveří hydraulický K214 č.11 zlatá bronz</t>
  </si>
  <si>
    <t>-554769996</t>
  </si>
  <si>
    <t>136</t>
  </si>
  <si>
    <t>766660734</t>
  </si>
  <si>
    <t>Montáž dveřního bezpečnostního kování - panikového</t>
  </si>
  <si>
    <t>-1827422423</t>
  </si>
  <si>
    <t>Montáž dveřních doplňků dveřního kování bezpečnostního panikového kování</t>
  </si>
  <si>
    <t>137</t>
  </si>
  <si>
    <t>766001</t>
  </si>
  <si>
    <t>Panikové kování -sada pro dveře se štítkem, klika/klika + zámek</t>
  </si>
  <si>
    <t>-1317556645</t>
  </si>
  <si>
    <t>100</t>
  </si>
  <si>
    <t>998766202</t>
  </si>
  <si>
    <t>Přesun hmot procentní pro konstrukce truhlářské v objektech v do 12 m</t>
  </si>
  <si>
    <t>1667786473</t>
  </si>
  <si>
    <t>Přesun hmot pro konstrukce truhlářské stanovený procentní sazbou (%) z ceny vodorovná dopravní vzdálenost do 50 m v objektech výšky přes 6 do 12 m</t>
  </si>
  <si>
    <t>767</t>
  </si>
  <si>
    <t>Konstrukce zámečnické</t>
  </si>
  <si>
    <t>101</t>
  </si>
  <si>
    <t>767161111</t>
  </si>
  <si>
    <t>Montáž zábradlí rovného z trubek do zdi hmotnosti do 20 kg</t>
  </si>
  <si>
    <t>2135506825</t>
  </si>
  <si>
    <t>Montáž zábradlí rovného z trubek nebo tenkostěnných profilů do zdiva, hmotnosti 1 m zábradlí do 20 kg</t>
  </si>
  <si>
    <t>balkony</t>
  </si>
  <si>
    <t>6,8</t>
  </si>
  <si>
    <t>102</t>
  </si>
  <si>
    <t>767161833</t>
  </si>
  <si>
    <t>Demontáž zábradlí rovného nerozebíratelného hmotnosti 1 m zábradlí do 20 kg k dalšímu použítí</t>
  </si>
  <si>
    <t>2070823429</t>
  </si>
  <si>
    <t>Demontáž zábradlí k dalšímu použití rovného nerozebíratelný spoj hmotnosti 1 m zábradlí do 20 kg</t>
  </si>
  <si>
    <t>141</t>
  </si>
  <si>
    <t>767995111</t>
  </si>
  <si>
    <t>Montáž atypických zámečnických konstrukcí hmotnosti do 5 kg</t>
  </si>
  <si>
    <t>kg</t>
  </si>
  <si>
    <t>8967718</t>
  </si>
  <si>
    <t>Montáž ostatních atypických zámečnických konstrukcí hmotnosti do 5 kg</t>
  </si>
  <si>
    <t>HUP</t>
  </si>
  <si>
    <t>3,2</t>
  </si>
  <si>
    <t>Ele</t>
  </si>
  <si>
    <t>2,8</t>
  </si>
  <si>
    <t>142</t>
  </si>
  <si>
    <t>55343513</t>
  </si>
  <si>
    <t>dvířka na hlavní uzávěr plynu nerez HUP 600x600mm</t>
  </si>
  <si>
    <t>1063163636</t>
  </si>
  <si>
    <t>143</t>
  </si>
  <si>
    <t>55343551</t>
  </si>
  <si>
    <t>dvířka revizní nerezová bez otvorů pro elektroměřidla 405x605mm</t>
  </si>
  <si>
    <t>1595643621</t>
  </si>
  <si>
    <t>103</t>
  </si>
  <si>
    <t>998767202</t>
  </si>
  <si>
    <t>Přesun hmot procentní pro zámečnické konstrukce v objektech v do 12 m</t>
  </si>
  <si>
    <t>-1970058435</t>
  </si>
  <si>
    <t>Přesun hmot pro zámečnické konstrukce stanovený procentní sazbou (%) z ceny vodorovná dopravní vzdálenost do 50 m v objektech výšky přes 6 do 12 m</t>
  </si>
  <si>
    <t>771</t>
  </si>
  <si>
    <t>Podlahy z dlaždic</t>
  </si>
  <si>
    <t>104</t>
  </si>
  <si>
    <t>771592011</t>
  </si>
  <si>
    <t>Čištění vnitřních ploch podlah nebo schodišť po položení dlažby chemickými prostředky</t>
  </si>
  <si>
    <t>-1404937700</t>
  </si>
  <si>
    <t>Čištění vnitřních ploch po položení dlažby podlah nebo schodišť chemickými prostředky</t>
  </si>
  <si>
    <t>105</t>
  </si>
  <si>
    <t>781161022</t>
  </si>
  <si>
    <t>Montáž profilu ukončujícího pro dlažbu na balkonech a terasách</t>
  </si>
  <si>
    <t>1538504612</t>
  </si>
  <si>
    <t>Příprava podkladu před provedením obkladu montáž profilu ukončujícího profilu pro balkony a terasy</t>
  </si>
  <si>
    <t>106</t>
  </si>
  <si>
    <t>59054297</t>
  </si>
  <si>
    <t>profil ukončovací s okapničkou děrovaná hrana s drenáží barevný lak Al dl 2,5m v 15mm</t>
  </si>
  <si>
    <t>-275359915</t>
  </si>
  <si>
    <t>6,8*1,1 'Přepočtené koeficientem množství</t>
  </si>
  <si>
    <t>107</t>
  </si>
  <si>
    <t>59054434</t>
  </si>
  <si>
    <t>roh 90° set odtok vlevo žlabový systém balkónový barevný lak Al (1ks roh, 2ks spojky, 1ks roh krycího profilu)</t>
  </si>
  <si>
    <t>sada</t>
  </si>
  <si>
    <t>1779962348</t>
  </si>
  <si>
    <t>1,81818181818182*1,1 'Přepočtené koeficientem množství</t>
  </si>
  <si>
    <t>108</t>
  </si>
  <si>
    <t>771121011</t>
  </si>
  <si>
    <t>Nátěr penetrační na podlahu</t>
  </si>
  <si>
    <t>1012634769</t>
  </si>
  <si>
    <t>Příprava podkladu před provedením dlažby nátěr penetrační na podlahu</t>
  </si>
  <si>
    <t>109</t>
  </si>
  <si>
    <t>771471810</t>
  </si>
  <si>
    <t>Demontáž soklíků z dlaždic keramických kladených do malty rovných</t>
  </si>
  <si>
    <t>1928885519</t>
  </si>
  <si>
    <t>(3,1+3,1)</t>
  </si>
  <si>
    <t>110</t>
  </si>
  <si>
    <t>771474114</t>
  </si>
  <si>
    <t>Montáž soklů z dlaždic keramických rovných flexibilní lepidlo v do 150 mm</t>
  </si>
  <si>
    <t>-704324670</t>
  </si>
  <si>
    <t>Montáž soklů z dlaždic keramických lepených flexibilním lepidlem rovných, výšky přes 120 do 150 mm</t>
  </si>
  <si>
    <t>111</t>
  </si>
  <si>
    <t>59761416</t>
  </si>
  <si>
    <t>sokl-dlažba keramická slinutá hladká do interiéru i exteriéru 300x80mm</t>
  </si>
  <si>
    <t>-540441747</t>
  </si>
  <si>
    <t>6,2/0,3</t>
  </si>
  <si>
    <t>20,667*1,1 'Přepočtené koeficientem množství</t>
  </si>
  <si>
    <t>112</t>
  </si>
  <si>
    <t>771571810</t>
  </si>
  <si>
    <t>Demontáž podlah z dlaždic keramických kladených do malty</t>
  </si>
  <si>
    <t>-2076746462</t>
  </si>
  <si>
    <t>113</t>
  </si>
  <si>
    <t>771574263</t>
  </si>
  <si>
    <t>Montáž podlah keramických pro mechanické zatížení protiskluzných lepených flexibilním lepidlem do 12 ks/m2</t>
  </si>
  <si>
    <t>1594702925</t>
  </si>
  <si>
    <t>Montáž podlah z dlaždic keramických lepených flexibilním lepidlem maloformátových pro vysoké mechanické zatížení protiskluzných nebo reliéfních (bezbariérových) přes 9 do 12 ks/m2</t>
  </si>
  <si>
    <t>114</t>
  </si>
  <si>
    <t>59761409</t>
  </si>
  <si>
    <t>dlažba keramická slinutá protiskluzná do interiéru i exteriéru pro vysoké mechanické namáhání přes 9 do 12ks/m2</t>
  </si>
  <si>
    <t>-174084839</t>
  </si>
  <si>
    <t>5,06*1,1 'Přepočtené koeficientem množství</t>
  </si>
  <si>
    <t>115</t>
  </si>
  <si>
    <t>771591241</t>
  </si>
  <si>
    <t>Izolace těsnícími pásy vnitřní kout</t>
  </si>
  <si>
    <t>1763373665</t>
  </si>
  <si>
    <t>Izolace podlahy pod dlažbu těsnícími izolačními pásy vnitřní kout</t>
  </si>
  <si>
    <t>116</t>
  </si>
  <si>
    <t>771591264</t>
  </si>
  <si>
    <t>Izolace těsnícími pásy mezi podlahou a stěnou</t>
  </si>
  <si>
    <t>-2108637685</t>
  </si>
  <si>
    <t>Izolace podlahy pod dlažbu těsnícími izolačními pásy mezi podlahou a stěnu</t>
  </si>
  <si>
    <t>117</t>
  </si>
  <si>
    <t>771591266</t>
  </si>
  <si>
    <t>Izolace podlahy těsnícími pásy s spojením na ukončovací profil</t>
  </si>
  <si>
    <t>-2014777335</t>
  </si>
  <si>
    <t>Izolace podlahy pod dlažbu těsnícími izolačními pásy s napojením na ukončující profil</t>
  </si>
  <si>
    <t>118</t>
  </si>
  <si>
    <t>998771202</t>
  </si>
  <si>
    <t>Přesun hmot procentní pro podlahy z dlaždic v objektech v do 12 m</t>
  </si>
  <si>
    <t>-1544257008</t>
  </si>
  <si>
    <t>Přesun hmot pro podlahy z dlaždic stanovený procentní sazbou (%) z ceny vodorovná dopravní vzdálenost do 50 m v objektech výšky přes 6 do 12 m</t>
  </si>
  <si>
    <t>781</t>
  </si>
  <si>
    <t>Dokončovací práce - obklady</t>
  </si>
  <si>
    <t>144</t>
  </si>
  <si>
    <t>781121011</t>
  </si>
  <si>
    <t>Nátěr penetrační na stěnu</t>
  </si>
  <si>
    <t>-499648490</t>
  </si>
  <si>
    <t>Příprava podkladu před provedením obkladu nátěr penetrační na stěnu</t>
  </si>
  <si>
    <t>obklad vstupu</t>
  </si>
  <si>
    <t>3,8*2,5</t>
  </si>
  <si>
    <t>-0,8*2</t>
  </si>
  <si>
    <t>145</t>
  </si>
  <si>
    <t>781734112</t>
  </si>
  <si>
    <t>Montáž obkladů vnějších z obkladaček cihelných do 85 ks/m2 lepené flexibilním lepidlem</t>
  </si>
  <si>
    <t>687704406</t>
  </si>
  <si>
    <t>Montáž obkladů vnějších stěn z obkladaček cihelných lepených flexibilním lepidlem přes 50 do 85 ks/m2</t>
  </si>
  <si>
    <t>146</t>
  </si>
  <si>
    <t>59623113</t>
  </si>
  <si>
    <t>pásek obkladový cihlový hladký 245x65,8x7,4mm červený</t>
  </si>
  <si>
    <t>-348921882</t>
  </si>
  <si>
    <t>7,9*62 'Přepočtené koeficientem množství</t>
  </si>
  <si>
    <t>147</t>
  </si>
  <si>
    <t>781739195</t>
  </si>
  <si>
    <t>Příplatek k montáži obkladů vnějších z obkladaček cihelných za spárování bílým cementem</t>
  </si>
  <si>
    <t>1163258546</t>
  </si>
  <si>
    <t>Montáž obkladů vnějších stěn z obkladaček cihelných Příplatek k cenám za spárování cement bílý</t>
  </si>
  <si>
    <t>148</t>
  </si>
  <si>
    <t>998781101</t>
  </si>
  <si>
    <t>Přesun hmot tonážní pro obklady keramické v objektech v do 6 m</t>
  </si>
  <si>
    <t>883270275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</si>
  <si>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</si>
  <si>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</si>
  <si>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</si>
  <si>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125</t>
  </si>
  <si>
    <t>783301303</t>
  </si>
  <si>
    <t>Bezoplachové odrezivění zámečnických konstrukcí</t>
  </si>
  <si>
    <t>-1753216666</t>
  </si>
  <si>
    <t>Příprava podkladu zámečnických konstrukcí před provedením nátěru odrezivění odrezovačem bezoplachovým</t>
  </si>
  <si>
    <t>zábradlí balkon</t>
  </si>
  <si>
    <t>6,8*1,1*2</t>
  </si>
  <si>
    <t>126</t>
  </si>
  <si>
    <t>783301313</t>
  </si>
  <si>
    <t>Odmaštění zámečnických konstrukcí ředidlovým odmašťovačem</t>
  </si>
  <si>
    <t>1656282008</t>
  </si>
  <si>
    <t>Příprava podkladu zámečnických konstrukcí před provedením nátěru odmaštění odmašťovačem ředidlovým</t>
  </si>
  <si>
    <t>127</t>
  </si>
  <si>
    <t>783317101</t>
  </si>
  <si>
    <t>Krycí jednonásobný syntetický standardní nátěr zámečnických konstrukcí</t>
  </si>
  <si>
    <t>-1798967083</t>
  </si>
  <si>
    <t>Krycí nátěr (email) zámečnických konstrukcí jednonásobný syntetický standardní</t>
  </si>
  <si>
    <t>128</t>
  </si>
  <si>
    <t>783322101</t>
  </si>
  <si>
    <t>Tmelení včetně přebroušení zámečnických konstrukcí disperzním tmelem</t>
  </si>
  <si>
    <t>1096323987</t>
  </si>
  <si>
    <t>Tmelení zámečnických konstrukcí včetně přebroušení tmelených míst, tmelem disperzním akrylátovým nebo latexovým</t>
  </si>
  <si>
    <t>129</t>
  </si>
  <si>
    <t>783334201</t>
  </si>
  <si>
    <t>Základní antikorozní jednonásobný epoxidový nátěr zámečnických konstrukcí</t>
  </si>
  <si>
    <t>1063858339</t>
  </si>
  <si>
    <t>Základní antikorozní nátěr zámečnických konstrukcí jednonásobný epoxidový</t>
  </si>
  <si>
    <t>784</t>
  </si>
  <si>
    <t>Dokončovací práce - malby a tapety</t>
  </si>
  <si>
    <t>130</t>
  </si>
  <si>
    <t>784181101</t>
  </si>
  <si>
    <t>Základní akrylátová jednonásobná penetrace podkladu v místnostech výšky do 3,80 m</t>
  </si>
  <si>
    <t>802815098</t>
  </si>
  <si>
    <t>Penetrace podkladu jednonásobná základní akrylátová v místnostech výšky do 3,80 m</t>
  </si>
  <si>
    <t>131</t>
  </si>
  <si>
    <t>784221111</t>
  </si>
  <si>
    <t>Dvojnásobné bílé malby ze směsí za sucha středně otěruvzdorných v místnostech do 3,80 m</t>
  </si>
  <si>
    <t>-1661258878</t>
  </si>
  <si>
    <t>Malby z malířských směsí otěruvzdorných za sucha dvojnásobné, bílé za sucha otěruvzdorné středně v místnostech výšky do 3,80 m</t>
  </si>
  <si>
    <t>02 - sanace suterénu</t>
  </si>
  <si>
    <t xml:space="preserve">    3 - Svislé a kompletní konstrukce</t>
  </si>
  <si>
    <t xml:space="preserve">    5 - Komunikace pozemní</t>
  </si>
  <si>
    <t>Svislé a kompletní konstrukce</t>
  </si>
  <si>
    <t>319202213</t>
  </si>
  <si>
    <t>Dodatečná izolace zdiva tl do 450 mm beztlakou injektáží silikonovou mikroemulzí</t>
  </si>
  <si>
    <t>-660702832</t>
  </si>
  <si>
    <t>Dodatečná izolace zdiva injektáží beztlakovou infuzí silikonovou mikroemulzí, tloušťka zdiva přes 300 do 450 mm</t>
  </si>
  <si>
    <t>58,9</t>
  </si>
  <si>
    <t>Komunikace pozemní</t>
  </si>
  <si>
    <t>637211411</t>
  </si>
  <si>
    <t>Okapový chodník z betonových zámkových dlaždic tl 60 mm do kameniva</t>
  </si>
  <si>
    <t>439970213</t>
  </si>
  <si>
    <t>Okapový chodník z dlaždic betonových zámkových s vyplněním spár drobným kamenivem do kameniva těženého nebo drceného, tl. dlaždic 60 mm</t>
  </si>
  <si>
    <t>9,8+5,4+4,8+4,6</t>
  </si>
  <si>
    <t>451577877</t>
  </si>
  <si>
    <t>Podklad nebo lože pod dlažbu vodorovný nebo do sklonu 1:5 ze štěrkopísku tl do 100 mm</t>
  </si>
  <si>
    <t>1469828685</t>
  </si>
  <si>
    <t>Podklad nebo lože pod dlažbu (přídlažbu) v ploše vodorovné nebo ve sklonu do 1:5, tloušťky od 30 do 100 mm ze štěrkopísku</t>
  </si>
  <si>
    <t>27</t>
  </si>
  <si>
    <t>612325423</t>
  </si>
  <si>
    <t>Oprava vnitřní vápenocementové štukové omítky stěn v rozsahu plochy do 50%</t>
  </si>
  <si>
    <t>1102862933</t>
  </si>
  <si>
    <t>Oprava vápenocementové omítky vnitřních ploch štukové dvouvrstvé, tloušťky do 20 mm a tloušťky štuku do 3 mm stěn, v rozsahu opravované plochy přes 30 do 50%</t>
  </si>
  <si>
    <t>1PP suterén, plochy mimo sanační omítku</t>
  </si>
  <si>
    <t>(5,2+9+10,2+9,5+9+4,2+4,4+6+16,5+8,4+17,2+6,8)*2,2</t>
  </si>
  <si>
    <t>612821002</t>
  </si>
  <si>
    <t>Vnitřní sanační štuková omítka pro vlhké zdivo prováděná ručně</t>
  </si>
  <si>
    <t>870852748</t>
  </si>
  <si>
    <t>Sanační omítka vnitřních ploch stěn pro vlhké zdivo, prováděná ručně štuková</t>
  </si>
  <si>
    <t xml:space="preserve">stěny v suterénu v rozsahu dle PD </t>
  </si>
  <si>
    <t>(9,3+4,5+5,8+5+4,5+8,6+8,5+4,5+4,5+5+5+11,1)*2,2</t>
  </si>
  <si>
    <t>205157835</t>
  </si>
  <si>
    <t>podlaha suterén</t>
  </si>
  <si>
    <t>162</t>
  </si>
  <si>
    <t>978013191</t>
  </si>
  <si>
    <t>Otlučení (osekání) vnitřní vápenné nebo vápenocementové omítky stěn v rozsahu do 100 %</t>
  </si>
  <si>
    <t>1775144428</t>
  </si>
  <si>
    <t>Otlučení vápenných nebo vápenocementových omítek vnitřních ploch stěn s vyškrabáním spar, s očištěním zdiva, v rozsahu přes 50 do 100 %</t>
  </si>
  <si>
    <t>stěny v suterénu v rozsahu dle PD</t>
  </si>
  <si>
    <t>997013211</t>
  </si>
  <si>
    <t>Vnitrostaveništní doprava suti a vybouraných hmot pro budovy v do 6 m ručně</t>
  </si>
  <si>
    <t>-807938090</t>
  </si>
  <si>
    <t>Vnitrostaveništní doprava suti a vybouraných hmot vodorovně do 50 m svisle ručně pro budovy a haly výšky do 6 m</t>
  </si>
  <si>
    <t>689561150</t>
  </si>
  <si>
    <t>1565959291</t>
  </si>
  <si>
    <t>7,724*14 'Přepočtené koeficientem množství</t>
  </si>
  <si>
    <t>1721431134</t>
  </si>
  <si>
    <t>-1694170667</t>
  </si>
  <si>
    <t>-1777084315</t>
  </si>
  <si>
    <t>211124329</t>
  </si>
  <si>
    <t>784321001</t>
  </si>
  <si>
    <t>Jednonásobné minerální bílé malby v místnosti výšky do 3,80 m</t>
  </si>
  <si>
    <t>-446953837</t>
  </si>
  <si>
    <t>Malby minerální jednonásobné, bílé v místnostech výšky do 3,80 m</t>
  </si>
  <si>
    <t>WBR.MI100A25</t>
  </si>
  <si>
    <t>vnitřní minerální nátěr - 25 kg bílý</t>
  </si>
  <si>
    <t>641072785</t>
  </si>
  <si>
    <t>((9,3+4,5+5,8+5+4,5+8,6+8,5+4,5+4,5+5+5+11,1)*2,2)/2,5</t>
  </si>
  <si>
    <t>784191007</t>
  </si>
  <si>
    <t>Čištění vnitřních ploch podlah po provedení malířských prací</t>
  </si>
  <si>
    <t>191799607</t>
  </si>
  <si>
    <t>Čištění vnitřních ploch hrubý úklid po provedení malířských prací omytím podlah</t>
  </si>
  <si>
    <t>03 - výměna střešní krytiny</t>
  </si>
  <si>
    <t xml:space="preserve">    765 - Krytina skládaná</t>
  </si>
  <si>
    <t>1350198725</t>
  </si>
  <si>
    <t>997013219</t>
  </si>
  <si>
    <t>Příplatek k vnitrostaveništní dopravě suti a vybouraných hmot za zvětšenou dopravu suti ZKD 10 m</t>
  </si>
  <si>
    <t>2066447900</t>
  </si>
  <si>
    <t>Vnitrostaveništní doprava suti a vybouraných hmot vodorovně do 50 m Příplatek k cenám -3111 až -3217 za zvětšenou vodorovnou dopravu přes vymezenou dopravní vzdálenost za každých dalších i započatých 10 m</t>
  </si>
  <si>
    <t>-828827938</t>
  </si>
  <si>
    <t>-579929238</t>
  </si>
  <si>
    <t>6,283*14 'Přepočtené koeficientem množství</t>
  </si>
  <si>
    <t>-1342529228</t>
  </si>
  <si>
    <t>6,283</t>
  </si>
  <si>
    <t>712600831</t>
  </si>
  <si>
    <t>Odstranění povlakové krytiny střech přes 30° jednovrstvé</t>
  </si>
  <si>
    <t>1363241484</t>
  </si>
  <si>
    <t>Odstranění ze střech šikmých přes 30° do 45° krytiny povlakové jednovrstvé</t>
  </si>
  <si>
    <t>712600845</t>
  </si>
  <si>
    <t>Demontáž ventilační hlavice na střeše sklonu přes 30°</t>
  </si>
  <si>
    <t>1005271131</t>
  </si>
  <si>
    <t>Odstranění ze střech šikmých přes 30° do 45° doplňků ventilační hlavice</t>
  </si>
  <si>
    <t>762083111</t>
  </si>
  <si>
    <t>Impregnace řeziva proti dřevokaznému hmyzu a houbám máčením třída ohrožení 1 a 2</t>
  </si>
  <si>
    <t>m3</t>
  </si>
  <si>
    <t>-1191870650</t>
  </si>
  <si>
    <t>Práce společné pro tesařské konstrukce impregnace řeziva máčením proti dřevokaznému hmyzu a houbám, třída ohrožení 1 a 2 (dřevo v interiéru)</t>
  </si>
  <si>
    <t>762331932</t>
  </si>
  <si>
    <t>Vyřezání části střešní vazby průřezové plochy řeziva do 288 cm2 délky do 5 m</t>
  </si>
  <si>
    <t>113474302</t>
  </si>
  <si>
    <t>Vyřezání části střešní vazby vázané konstrukce krovů průřezové plochy řeziva přes 224 do 288 cm2, délky vyřezané části krovového prvku přes 3 do 5 m</t>
  </si>
  <si>
    <t>762332923</t>
  </si>
  <si>
    <t>Doplnění části střešní vazby hranoly průřezové plochy do 288 cm2 včetně materiálu</t>
  </si>
  <si>
    <t>1000132303</t>
  </si>
  <si>
    <t>Doplnění střešní vazby řezivem (materiál v ceně) průřezové plochy přes 224 do 288 cm2</t>
  </si>
  <si>
    <t>762342314</t>
  </si>
  <si>
    <t>Montáž laťování na střechách složitých sklonu do 60° osové vzdálenosti do 360 mm</t>
  </si>
  <si>
    <t>1827714850</t>
  </si>
  <si>
    <t>Bednění a laťování montáž laťování střech složitých sklonu do 60° při osové vzdálenosti latí přes 150 do 360 mm</t>
  </si>
  <si>
    <t>60514105</t>
  </si>
  <si>
    <t>řezivo jehličnaté lať pevnostní třída S10-13 průřez 30x50mm</t>
  </si>
  <si>
    <t>1743826471</t>
  </si>
  <si>
    <t>0,03*0,05*1*3,5*258,6*1,2</t>
  </si>
  <si>
    <t>762342441</t>
  </si>
  <si>
    <t>Montáž lišt trojúhelníkových nebo kontralatí na střechách sklonu do 60°</t>
  </si>
  <si>
    <t>-1357256296</t>
  </si>
  <si>
    <t>Bednění a laťování montáž lišt trojúhelníkových nebo kontralatí</t>
  </si>
  <si>
    <t>258,6*2,5</t>
  </si>
  <si>
    <t>60514106</t>
  </si>
  <si>
    <t>řezivo jehličnaté lať pevnostní třída S10-13 průřez 40x60mm</t>
  </si>
  <si>
    <t>-1547024877</t>
  </si>
  <si>
    <t>0,04*0,06*646,5*1,2</t>
  </si>
  <si>
    <t>762342811</t>
  </si>
  <si>
    <t>Demontáž laťování střech z latí osové vzdálenosti do 0,22 m</t>
  </si>
  <si>
    <t>172437621</t>
  </si>
  <si>
    <t>Demontáž bednění a laťování laťování střech sklonu do 60° se všemi nadstřešními konstrukcemi, z latí průřezové plochy do 25 cm2 při osové vzdálenosti do 0,22 m</t>
  </si>
  <si>
    <t>762395000</t>
  </si>
  <si>
    <t>Spojovací prostředky krovů, bednění, laťování, nadstřešních konstrukcí</t>
  </si>
  <si>
    <t>2002077093</t>
  </si>
  <si>
    <t>Spojovací prostředky krovů, bednění a laťování, nadstřešních konstrukcí svory, prkna, hřebíky, pásová ocel, vruty</t>
  </si>
  <si>
    <t>762795000</t>
  </si>
  <si>
    <t>Spojovací prostředky pro montáž prostorových vázaných kcí</t>
  </si>
  <si>
    <t>1739745989</t>
  </si>
  <si>
    <t>Spojovací prostředky prostorových vázaných konstrukcí hřebíky, svory, fixační prkna</t>
  </si>
  <si>
    <t>13,8*0,15</t>
  </si>
  <si>
    <t>998762102</t>
  </si>
  <si>
    <t>Přesun hmot tonážní pro kce tesařské v objektech v do 12 m</t>
  </si>
  <si>
    <t>-1672113986</t>
  </si>
  <si>
    <t>Přesun hmot pro konstrukce tesařské stanovený z hmotnosti přesunovaného materiálu vodorovná dopravní vzdálenost do 50 m v objektech výšky přes 6 do 12 m</t>
  </si>
  <si>
    <t>-851025392</t>
  </si>
  <si>
    <t>764001861</t>
  </si>
  <si>
    <t>Demontáž hřebene z hřebenáčů do suti</t>
  </si>
  <si>
    <t>-1416409127</t>
  </si>
  <si>
    <t>Demontáž klempířských konstrukcí oplechování hřebene z hřebenáčů do suti</t>
  </si>
  <si>
    <t>764001881</t>
  </si>
  <si>
    <t>Demontáž nároží z hřebenáčů do suti</t>
  </si>
  <si>
    <t>1832330902</t>
  </si>
  <si>
    <t>Demontáž klempířských konstrukcí oplechování nároží z hřebenáčů do suti</t>
  </si>
  <si>
    <t>8,4*2</t>
  </si>
  <si>
    <t>764002812</t>
  </si>
  <si>
    <t>Demontáž okapového plechu do suti v krytině skládané</t>
  </si>
  <si>
    <t>767990968</t>
  </si>
  <si>
    <t>Demontáž klempířských konstrukcí okapového plechu do suti, v krytině skládané</t>
  </si>
  <si>
    <t>764002821</t>
  </si>
  <si>
    <t>Demontáž střešního výlezu do suti</t>
  </si>
  <si>
    <t>928176466</t>
  </si>
  <si>
    <t>Demontáž klempířských konstrukcí střešního výlezu do suti</t>
  </si>
  <si>
    <t>764002841</t>
  </si>
  <si>
    <t>Demontáž oplechování horních ploch zdí a nadezdívek do suti</t>
  </si>
  <si>
    <t>1103289184</t>
  </si>
  <si>
    <t>Demontáž klempířských konstrukcí oplechování horních ploch zdí a nadezdívek do suti</t>
  </si>
  <si>
    <t>764002891</t>
  </si>
  <si>
    <t>Demontáž lemování sloupků komínových lávek do suti</t>
  </si>
  <si>
    <t>1282525116</t>
  </si>
  <si>
    <t>Demontáž klempířských konstrukcí lemování sloupků komínových lávek do suti</t>
  </si>
  <si>
    <t>764003801</t>
  </si>
  <si>
    <t>Demontáž lemování trub, konzol, držáků, ventilačních nástavců a jiných kusových prvků do suti</t>
  </si>
  <si>
    <t>501163621</t>
  </si>
  <si>
    <t>Demontáž klempířských konstrukcí lemování trub, konzol, držáků, ventilačních nástavců a ostatních kusových prvků do suti</t>
  </si>
  <si>
    <t>764011616</t>
  </si>
  <si>
    <t>Podkladní plech z Pz s upraveným povrchem rš 500 mm</t>
  </si>
  <si>
    <t>-1869259877</t>
  </si>
  <si>
    <t>Podkladní plech z pozinkovaného plechu s povrchovou úpravou rš 500 mm</t>
  </si>
  <si>
    <t>14,6+16,8+13,2+14+49,8</t>
  </si>
  <si>
    <t>764111653</t>
  </si>
  <si>
    <t>Krytina z panelů se zaklapavací drážkou z pozinkovaného plechu tl. min. 0,5 mm s povrchovou úpravou se strukturovaným matným povrchem s tloušťkou laku 35 μm</t>
  </si>
  <si>
    <t>502010288</t>
  </si>
  <si>
    <t xml:space="preserve">Krytina z panelů se zaklapavací drážkou z pozinkovaného plechu tl. min. 0,5 mm s povrchovou úpravou se strukturovaným matným povrchem s tloušťkou laku 35 μm, úpravou u okapů, prostupů a výčnělků střechy, sklon střechy přes 30 do 60°. </t>
  </si>
  <si>
    <t>49</t>
  </si>
  <si>
    <t>764203155</t>
  </si>
  <si>
    <t>Montáž sněhového zachytávače pro krytiny průběžného jednotrubkového</t>
  </si>
  <si>
    <t>-804866448</t>
  </si>
  <si>
    <t>Montáž oplechování střešních prvků sněhového zachytávače průbežného jednotrubkového</t>
  </si>
  <si>
    <t>55344649</t>
  </si>
  <si>
    <t>tyč do sněhového zachytávače D 25mm Pz</t>
  </si>
  <si>
    <t>574835965</t>
  </si>
  <si>
    <t>55344641</t>
  </si>
  <si>
    <t>zachytávač sněhový pro profilované falcované pásy D 22-35mm Pz</t>
  </si>
  <si>
    <t>976585784</t>
  </si>
  <si>
    <t>764211625</t>
  </si>
  <si>
    <t>Oplechování větraného hřebene s větracím pásem z Pz s povrchovou úpravou rš 400 mm</t>
  </si>
  <si>
    <t>1235517280</t>
  </si>
  <si>
    <t>Oplechování střešních prvků z pozinkovaného plechu s povrchovou úpravou hřebene větraného s použitím hřebenového plechu s větracím pásem rš 400 mm</t>
  </si>
  <si>
    <t>764211655</t>
  </si>
  <si>
    <t>Oplechování větraného nároží s větracím pásem z Pz s povrchovou úpravou rš 400 mm</t>
  </si>
  <si>
    <t>-1039632835</t>
  </si>
  <si>
    <t>Oplechování střešních prvků z pozinkovaného plechu s povrchovou úpravou nároží větraného, včetně větracího pásu rš 400 mm</t>
  </si>
  <si>
    <t>764212634</t>
  </si>
  <si>
    <t>Oplechování štítu závětrnou lištou z Pz s povrchovou úpravou rš 330 mm</t>
  </si>
  <si>
    <t>-241439027</t>
  </si>
  <si>
    <t>Oplechování střešních prvků z pozinkovaného plechu s povrchovou úpravou štítu závětrnou lištou rš 330 mm</t>
  </si>
  <si>
    <t>6,6*2</t>
  </si>
  <si>
    <t>764212649</t>
  </si>
  <si>
    <t>Oplechování štítu závětrnou lištou z Pz s povrchovou úpravou rš 800 mm</t>
  </si>
  <si>
    <t>902507940</t>
  </si>
  <si>
    <t>Oplechování střešních prvků z pozinkovaného plechu s povrchovou úpravou štítu závětrnou lištou rš 800 mm</t>
  </si>
  <si>
    <t>764212664</t>
  </si>
  <si>
    <t>Oplechování rovné okapové hrany z Pz s povrchovou úpravou rš 330 mm</t>
  </si>
  <si>
    <t>1502880098</t>
  </si>
  <si>
    <t>Oplechování střešních prvků z pozinkovaného plechu s povrchovou úpravou okapu okapovým plechem střechy rovné rš 330 mm</t>
  </si>
  <si>
    <t>764213652</t>
  </si>
  <si>
    <t>Střešní výlez pro krytinu skládanou nebo plechovou z Pz s povrchovou úpravou</t>
  </si>
  <si>
    <t>712476339</t>
  </si>
  <si>
    <t>Oplechování střešních prvků z pozinkovaného plechu s povrchovou úpravou střešní výlez rozměru 600 x 600 mm, střechy s krytinou skládanou nebo plechovou</t>
  </si>
  <si>
    <t>764312616</t>
  </si>
  <si>
    <t>Spodní lemování rovných komínů střech s krytinou skládanou z Pz s povrchovou úpravou rš 500 mm</t>
  </si>
  <si>
    <t>-617292587</t>
  </si>
  <si>
    <t>Lemování komínů z pozinkovaného plechu s povrchovou úpravou spodní s formováním do tvaru krytiny rovných, střech s krytinou skládanou mimo prejzovou rš 500 mm</t>
  </si>
  <si>
    <t>(2,1+0,5+2,1+0,5)</t>
  </si>
  <si>
    <t>(0,9+0,5+0,9+0,5)*2</t>
  </si>
  <si>
    <t>998764102</t>
  </si>
  <si>
    <t>Přesun hmot tonážní pro konstrukce klempířské v objektech v do 12 m</t>
  </si>
  <si>
    <t>1203686056</t>
  </si>
  <si>
    <t>Přesun hmot pro konstrukce klempířské stanovený z hmotnosti přesunovaného materiálu vodorovná dopravní vzdálenost do 50 m v objektech výšky přes 6 do 12 m</t>
  </si>
  <si>
    <t>765</t>
  </si>
  <si>
    <t>Krytina skládaná</t>
  </si>
  <si>
    <t>765191021</t>
  </si>
  <si>
    <t>Montáž pojistné hydroizolační nebo parotěsné fólie kladené ve sklonu přes 20° s lepenými spoji na krokve</t>
  </si>
  <si>
    <t>-1001292613</t>
  </si>
  <si>
    <t>Montáž pojistné hydroizolační nebo parotěsné fólie kladené ve sklonu přes 20° s lepenými přesahy na krokve</t>
  </si>
  <si>
    <t>28329036</t>
  </si>
  <si>
    <t>fólie kontaktní difuzně propustná pro doplňkovou hydroizolační vrstvu, třívrstvá mikroporézní PP 150g/m2 s integrovanou samolepící páskou</t>
  </si>
  <si>
    <t>-224864651</t>
  </si>
  <si>
    <t>258,6*1,1 'Přepočtené koeficientem množství</t>
  </si>
  <si>
    <t>765191031</t>
  </si>
  <si>
    <t>Lepení těsnících pásků pod kontralatě</t>
  </si>
  <si>
    <t>572037624</t>
  </si>
  <si>
    <t>Montáž pojistné hydroizolační nebo parotěsné fólie lepení těsnících pásků pod kontralatě</t>
  </si>
  <si>
    <t>28329303</t>
  </si>
  <si>
    <t>páska těsnící jednostranně lepící butylkaučuková pod kontralatě š 50mm</t>
  </si>
  <si>
    <t>-208885839</t>
  </si>
  <si>
    <t>646,5*1,1 'Přepočtené koeficientem množství</t>
  </si>
  <si>
    <t>765192001</t>
  </si>
  <si>
    <t>Nouzové (provizorní) zakrytí střechy plachtou</t>
  </si>
  <si>
    <t>956739155</t>
  </si>
  <si>
    <t>Nouzové zakrytí střechy plachtou</t>
  </si>
  <si>
    <t>998765102</t>
  </si>
  <si>
    <t>Přesun hmot tonážní pro krytiny skládané v objektech v do 12 m</t>
  </si>
  <si>
    <t>-1696125592</t>
  </si>
  <si>
    <t>Přesun hmot pro krytiny skládané stanovený z hmotnosti přesunovaného materiálu vodorovná dopravní vzdálenost do 50 m na objektech výšky přes 6 do 12 m</t>
  </si>
  <si>
    <t>766671001</t>
  </si>
  <si>
    <t>Montáž střešního okna do krytiny ploché 55 x 78 cm</t>
  </si>
  <si>
    <t>-496588984</t>
  </si>
  <si>
    <t>Montáž střešních oken dřevěných nebo plastových kyvných, výklopných/kyvných s okenním rámem a lemováním, s plisovaným límcem, s napojením na krytinu do krytiny ploché, rozměru 55 x 78 cm</t>
  </si>
  <si>
    <t>55351066</t>
  </si>
  <si>
    <t>výlez střešní pro falcované Al střechy 60x60cm</t>
  </si>
  <si>
    <t>23454928</t>
  </si>
  <si>
    <t>výlez střešní 60x60cm</t>
  </si>
  <si>
    <t>998766102</t>
  </si>
  <si>
    <t>Přesun hmot tonážní pro konstrukce truhlářské v objektech v do 12 m</t>
  </si>
  <si>
    <t>-423127739</t>
  </si>
  <si>
    <t>Přesun hmot pro konstrukce truhlářské stanovený z hmotnosti přesunovaného materiálu vodorovná dopravní vzdálenost do 50 m v objektech výšky přes 6 do 12 m</t>
  </si>
  <si>
    <t>767851803</t>
  </si>
  <si>
    <t>Demontáž komínových lávek - celé komínové lávky</t>
  </si>
  <si>
    <t>1278371845</t>
  </si>
  <si>
    <t>Demontáž komínových lávek kompletní celé lávky</t>
  </si>
  <si>
    <t>767851104</t>
  </si>
  <si>
    <t>Montáž lávek komínových - kompletní celé lávky</t>
  </si>
  <si>
    <t>-710126827</t>
  </si>
  <si>
    <t>Montáž komínových lávek kompletní celé lávky</t>
  </si>
  <si>
    <t>0,6*5</t>
  </si>
  <si>
    <t>767001</t>
  </si>
  <si>
    <t>Střešní lávka 600 mm</t>
  </si>
  <si>
    <t>ks</t>
  </si>
  <si>
    <t>-1840506097</t>
  </si>
  <si>
    <t>767002</t>
  </si>
  <si>
    <t>Kolébka střešní lávky</t>
  </si>
  <si>
    <t>-749707076</t>
  </si>
  <si>
    <t>767003</t>
  </si>
  <si>
    <t>Držák kolébky</t>
  </si>
  <si>
    <t>-722460850</t>
  </si>
  <si>
    <t>767881128</t>
  </si>
  <si>
    <t>Montáž bodů záchytného systému do dřevěných trámových konstrukcí sevřením, kotvením</t>
  </si>
  <si>
    <t>-501345117</t>
  </si>
  <si>
    <t>Montáž záchytného systému proti pádu bodů samostatných nebo v systému s poddajným kotvícím vedením do dřevěných trámových konstrukcí sevřením, kotvení svrchní, objímkou</t>
  </si>
  <si>
    <t>70921366</t>
  </si>
  <si>
    <t>kotvicí bod pro dřevěné konstrukce do předvrtaného otvoru sevřením pomocí speciální základny a kontramatky dl 300mm</t>
  </si>
  <si>
    <t>580491794</t>
  </si>
  <si>
    <t>48148099</t>
  </si>
  <si>
    <t>10 - ÚT byt č.1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</si>
  <si>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</si>
  <si>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</si>
  <si>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</si>
  <si>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</si>
  <si>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731</t>
  </si>
  <si>
    <t>Ústřední vytápění - kotelny</t>
  </si>
  <si>
    <t>731244206</t>
  </si>
  <si>
    <t>Kotel ocelový závěsný na plyn kondenzační o výkonu dle PD s průtokovým ohřevem</t>
  </si>
  <si>
    <t>soubor</t>
  </si>
  <si>
    <t>724995447</t>
  </si>
  <si>
    <t>P</t>
  </si>
  <si>
    <t>Poznámka k položce:_x000d_
včetně napojení na elektroinstalaci</t>
  </si>
  <si>
    <t>723190106</t>
  </si>
  <si>
    <t>Přípojka plynovodní nerezová hadice G 1/2"F x G 1/2"F délky 150 cm spojovaná na závit</t>
  </si>
  <si>
    <t>-676209007</t>
  </si>
  <si>
    <t>Přípojky plynovodní ke spotřebičům z hadic nerezových vnitřní závit G 1/2" FF, délky 150 cm</t>
  </si>
  <si>
    <t>731810302</t>
  </si>
  <si>
    <t>Nucený odtah spalin soustředným potrubím pro kondenzační kotel vodorovný 80/125 ke komínové šachtě</t>
  </si>
  <si>
    <t>1243940939</t>
  </si>
  <si>
    <t>Nucené odtahy spalin od kondenzačních kotlů soustředným potrubím vedeným vodorovně ke komínové šachtě, průměru 80/125 mm</t>
  </si>
  <si>
    <t>731810332</t>
  </si>
  <si>
    <t>Nucený odtah spalin soustředným potrubím pro kondenzační kotel svislý 80/125 mm přes šikmou střechu</t>
  </si>
  <si>
    <t>-812079722</t>
  </si>
  <si>
    <t>Nucené odtahy spalin od kondenzačních kotlů soustředným potrubím vedeným svisle šikmou střechou, průměru 80/125 mm</t>
  </si>
  <si>
    <t>731810342</t>
  </si>
  <si>
    <t>Prodloužení soustředného potrubí pro kondenzační kotel průměru 80/125 mm</t>
  </si>
  <si>
    <t>2089822443</t>
  </si>
  <si>
    <t>Nucené odtahy spalin od kondenzačních kotlů prodloužení soustředného potrubí, průměru 80/125 mm</t>
  </si>
  <si>
    <t>998731202</t>
  </si>
  <si>
    <t>Přesun hmot procentní pro kotelny v objektech v do 12 m</t>
  </si>
  <si>
    <t>1392819579</t>
  </si>
  <si>
    <t>Přesun hmot pro kotelny stanovený procentní sazbou (%) z ceny vodorovná dopravní vzdálenost do 50 m v objektech výšky přes 6 do 12 m</t>
  </si>
  <si>
    <t>733</t>
  </si>
  <si>
    <t>Ústřední vytápění - rozvodné potrubí</t>
  </si>
  <si>
    <t>733223102</t>
  </si>
  <si>
    <t>Potrubí měděné tvrdé spojované měkkým pájením D 15x1</t>
  </si>
  <si>
    <t>1071859084</t>
  </si>
  <si>
    <t>Potrubí z trubek měděných tvrdých spojovaných měkkým pájením Ø 15/1</t>
  </si>
  <si>
    <t>733223103</t>
  </si>
  <si>
    <t>Potrubí měděné tvrdé spojované měkkým pájením D 18x1</t>
  </si>
  <si>
    <t>295087168</t>
  </si>
  <si>
    <t>Potrubí z trubek měděných tvrdých spojovaných měkkým pájením Ø 18/1</t>
  </si>
  <si>
    <t>733811241</t>
  </si>
  <si>
    <t>Ochrana potrubí ústředního vytápění termoizolačními trubicemi z PE tl do 20 mm DN do 22 mm</t>
  </si>
  <si>
    <t>140024407</t>
  </si>
  <si>
    <t>Ochrana potrubí termoizolačními trubicemi z pěnového polyetylenu PE přilepenými v příčných a podélných spojích, tloušťky izolace přes 13 do 20 mm, vnitřního průměru izolace DN do 22 mm</t>
  </si>
  <si>
    <t>998733202</t>
  </si>
  <si>
    <t>Přesun hmot procentní pro rozvody potrubí v objektech v do 12 m</t>
  </si>
  <si>
    <t>1146327272</t>
  </si>
  <si>
    <t>Přesun hmot pro rozvody potrubí stanovený procentní sazbou z ceny vodorovná dopravní vzdálenost do 50 m v objektech výšky přes 6 do 12 m</t>
  </si>
  <si>
    <t>734</t>
  </si>
  <si>
    <t>Ústřední vytápění - armatury</t>
  </si>
  <si>
    <t>734001</t>
  </si>
  <si>
    <t>Jednobodová armatura E-Z 1/2" přímá, dvoutrubkový systém</t>
  </si>
  <si>
    <t>-1480196159</t>
  </si>
  <si>
    <t>734163441</t>
  </si>
  <si>
    <t>Filtr DN 15 PN 40 do 400°C z uhlíkové oceli s vypouštěcí přírubou</t>
  </si>
  <si>
    <t>-1029621312</t>
  </si>
  <si>
    <t>Filtry z uhlíkové oceli s čístícím víkem nebo vypouštěcí zátkou PN 40 do 400°C DN 15</t>
  </si>
  <si>
    <t>734221682</t>
  </si>
  <si>
    <t>Termostatická hlavice kapalinová PN 10 do 110°C otopných těles VK</t>
  </si>
  <si>
    <t>-2005512453</t>
  </si>
  <si>
    <t>Ventily regulační závitové hlavice termostatické, pro ovládání ventilů PN 10 do 110°C kapalinové otopných těles VK</t>
  </si>
  <si>
    <t>734242412</t>
  </si>
  <si>
    <t>Ventil závitový zpětný přímý G 1/2 PN 16 do 110°C</t>
  </si>
  <si>
    <t>-216500608</t>
  </si>
  <si>
    <t>Ventily zpětné závitové PN 16 do 110°C přímé G 1/2</t>
  </si>
  <si>
    <t>734242413</t>
  </si>
  <si>
    <t>Ventil závitový zpětný přímý G 3/4 PN 16 do 110°C</t>
  </si>
  <si>
    <t>-1736810607</t>
  </si>
  <si>
    <t>Ventily zpětné závitové PN 16 do 110°C přímé G 3/4</t>
  </si>
  <si>
    <t>734251211</t>
  </si>
  <si>
    <t>Ventil závitový pojistný rohový G 1/2 provozní tlak od 2,5 do 6 barů</t>
  </si>
  <si>
    <t>-2126483724</t>
  </si>
  <si>
    <t>Ventily pojistné závitové a čepové rohové provozní tlak od 2,5 do 6 bar G 1/2</t>
  </si>
  <si>
    <t>734261406</t>
  </si>
  <si>
    <t>Armatura připojovací přímá G 1/2x18 PN 10 do 110°C radiátorů typu VK</t>
  </si>
  <si>
    <t>-395131154</t>
  </si>
  <si>
    <t>Šroubení připojovací armatury radiátorů VK PN 10 do 110°C, regulační uzavíratelné přímé G 1/2 x 18</t>
  </si>
  <si>
    <t>734291123</t>
  </si>
  <si>
    <t>Kohout plnící a vypouštěcí G 1/2 PN 10 do 90°C závitový</t>
  </si>
  <si>
    <t>1839416993</t>
  </si>
  <si>
    <t>Ostatní armatury kohouty plnicí a vypouštěcí PN 10 do 90°C G 1/2</t>
  </si>
  <si>
    <t>734292713</t>
  </si>
  <si>
    <t>Kohout kulový přímý G 1/2 PN 42 do 185°C vnitřní závit</t>
  </si>
  <si>
    <t>-1810704012</t>
  </si>
  <si>
    <t>Ostatní armatury kulové kohouty PN 42 do 185°C přímé vnitřní závit G 1/2</t>
  </si>
  <si>
    <t>734292714</t>
  </si>
  <si>
    <t>Kohout kulový přímý G 3/4 PN 42 do 185°C vnitřní závit</t>
  </si>
  <si>
    <t>-768532491</t>
  </si>
  <si>
    <t>Ostatní armatury kulové kohouty PN 42 do 185°C přímé vnitřní závit G 3/4</t>
  </si>
  <si>
    <t>734292723</t>
  </si>
  <si>
    <t>Kohout kulový přímý G 1/2 PN 42 do 185°C vnitřní závit s vypouštěním</t>
  </si>
  <si>
    <t>-1642043410</t>
  </si>
  <si>
    <t>Ostatní armatury kulové kohouty PN 42 do 185°C přímé vnitřní závit s vypouštěním G 1/2</t>
  </si>
  <si>
    <t>734292724</t>
  </si>
  <si>
    <t>Kohout kulový přímý G 3/4 PN 42 do 185°C vnitřní závit s vypouštěním</t>
  </si>
  <si>
    <t>1228184283</t>
  </si>
  <si>
    <t>Ostatní armatury kulové kohouty PN 42 do 185°C přímé vnitřní závit s vypouštěním G 3/4</t>
  </si>
  <si>
    <t>734411102</t>
  </si>
  <si>
    <t>Teploměr technický s pevným stonkem a jímkou zadní připojení průměr 63 mm délky 75 mm</t>
  </si>
  <si>
    <t>1401014750</t>
  </si>
  <si>
    <t>Teploměry technické s pevným stonkem a jímkou zadní připojení (axiální) průměr 63 mm délka stonku 75 mm</t>
  </si>
  <si>
    <t>734421101</t>
  </si>
  <si>
    <t>Tlakoměr s pevným stonkem a zpětnou klapkou tlak 0-16 bar průměr 50 mm spodní připojení</t>
  </si>
  <si>
    <t>1295907611</t>
  </si>
  <si>
    <t>Tlakoměry s pevným stonkem a zpětnou klapkou spodní připojení (radiální) tlaku 0–16 bar průměru 50 mm</t>
  </si>
  <si>
    <t>998734202</t>
  </si>
  <si>
    <t>Přesun hmot procentní pro armatury v objektech v do 12 m</t>
  </si>
  <si>
    <t>1167679448</t>
  </si>
  <si>
    <t>Přesun hmot pro armatury stanovený procentní sazbou (%) z ceny vodorovná dopravní vzdálenost do 50 m v objektech výšky přes 6 do 12 m</t>
  </si>
  <si>
    <t>735</t>
  </si>
  <si>
    <t>Ústřední vytápění - otopná tělesa</t>
  </si>
  <si>
    <t>735000912</t>
  </si>
  <si>
    <t>Vyregulování ventilu nebo kohoutu dvojregulačního s termostatickým ovládáním</t>
  </si>
  <si>
    <t>2113159720</t>
  </si>
  <si>
    <t>Regulace otopného systému při opravách vyregulování dvojregulačních ventilů a kohoutů s termostatickým ovládáním</t>
  </si>
  <si>
    <t>735111810</t>
  </si>
  <si>
    <t>Demontáž otopného tělesa litinového článkového</t>
  </si>
  <si>
    <t>-346591156</t>
  </si>
  <si>
    <t>Demontáž otopných těles litinových článkových</t>
  </si>
  <si>
    <t>735152151</t>
  </si>
  <si>
    <t>Otopné těleso panel VK jednodeskové bez přídavné přestupní plochy výška/délka 500/400 mm výkon 206 W</t>
  </si>
  <si>
    <t>1775400691</t>
  </si>
  <si>
    <t>Otopná tělesa panelová VK jednodesková PN 1,0 MPa, T do 110°C bez přídavné přestupní plochy výšky tělesa 500 mm stavební délky / výkonu 400 mm / 206 W</t>
  </si>
  <si>
    <t>735152153</t>
  </si>
  <si>
    <t>Otopné těleso panel VK jednodeskové bez přídavné přestupní plochy výška/délka 500/600 mm výkon 308 W</t>
  </si>
  <si>
    <t>-877810404</t>
  </si>
  <si>
    <t>Otopná tělesa panelová VK jednodesková PN 1,0 MPa, T do 110°C bez přídavné přestupní plochy výšky tělesa 500 mm stavební délky / výkonu 600 mm / 308 W</t>
  </si>
  <si>
    <t>735152154</t>
  </si>
  <si>
    <t>Otopné těleso panel VK jednodeskové bez přídavné přestupní plochy výška/délka 500/700 mm výkon 360 W</t>
  </si>
  <si>
    <t>605536988</t>
  </si>
  <si>
    <t>Otopná tělesa panelová VK jednodesková PN 1,0 MPa, T do 110°C bez přídavné přestupní plochy výšky tělesa 500 mm stavební délky / výkonu 700 mm / 360 W</t>
  </si>
  <si>
    <t>735152156</t>
  </si>
  <si>
    <t>Otopné těleso panel VK jednodeskové bez přídavné přestupní plochy výška/délka 500/900 mm výkon 463 W</t>
  </si>
  <si>
    <t>-817043788</t>
  </si>
  <si>
    <t>Otopná tělesa panelová VK jednodesková PN 1,0 MPa, T do 110°C bez přídavné přestupní plochy výšky tělesa 500 mm stavební délky / výkonu 900 mm / 463 W</t>
  </si>
  <si>
    <t>735152157</t>
  </si>
  <si>
    <t>Otopné těleso panel VK jednodeskové bez přídavné přestupní plochy výška/délka 500/1000 mm výkon 514 W</t>
  </si>
  <si>
    <t>1782227753</t>
  </si>
  <si>
    <t>Otopná tělesa panelová VK jednodesková PN 1,0 MPa, T do 110°C bez přídavné přestupní plochy výšky tělesa 500 mm stavební délky / výkonu 1000 mm / 514 W</t>
  </si>
  <si>
    <t>735152360</t>
  </si>
  <si>
    <t>Otopné těleso panel VK dvoudeskové bez přídavné přestupní plochy výška/délka 500/1400 mm výkon 1173 W</t>
  </si>
  <si>
    <t>539078097</t>
  </si>
  <si>
    <t>Otopná tělesa panelová VK dvoudesková PN 1,0 MPa, T do 110°C bez přídavné přestupní plochy výšky tělesa 500 mm stavební délky / výkonu 1400 mm / 1173 W</t>
  </si>
  <si>
    <t>735164251</t>
  </si>
  <si>
    <t>Otopné těleso trubkové elektrické přímotopné výška/délka 1215/450 mm</t>
  </si>
  <si>
    <t>566630030</t>
  </si>
  <si>
    <t>Otopná tělesa trubková přímotopná elektrická na stěnu výšky tělesa 1215 mm, délky 450 mm</t>
  </si>
  <si>
    <t>735191910</t>
  </si>
  <si>
    <t>Napuštění vody do otopných těles</t>
  </si>
  <si>
    <t>-397082119</t>
  </si>
  <si>
    <t>Ostatní opravy otopných těles napuštění vody do otopného systému včetně potrubí (bez kotle a ohříváků) otopných těles</t>
  </si>
  <si>
    <t>998735102</t>
  </si>
  <si>
    <t>Přesun hmot tonážní pro otopná tělesa v objektech v do 12 m</t>
  </si>
  <si>
    <t>852686081</t>
  </si>
  <si>
    <t>Přesun hmot pro otopná tělesa stanovený z hmotnosti přesunovaného materiálu vodorovná dopravní vzdálenost do 50 m v objektech výšky přes 6 do 12 m</t>
  </si>
  <si>
    <t>11 - ÚT byt č.2</t>
  </si>
  <si>
    <t>1521318515</t>
  </si>
  <si>
    <t>2107888975</t>
  </si>
  <si>
    <t>1924392128</t>
  </si>
  <si>
    <t>12 - ÚT byt č.3</t>
  </si>
  <si>
    <t>-80027178</t>
  </si>
  <si>
    <t>-1201705784</t>
  </si>
  <si>
    <t>-1712458019</t>
  </si>
  <si>
    <t>13 - ÚT byt č.4</t>
  </si>
  <si>
    <t>-1104931290</t>
  </si>
  <si>
    <t>-1980869285</t>
  </si>
  <si>
    <t>-1707278488</t>
  </si>
  <si>
    <t>15 - Vedlejší náklady</t>
  </si>
  <si>
    <t>VRN - Vedlejší rozpočtové náklady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</si>
  <si>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</si>
  <si>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</si>
  <si>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</si>
  <si>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</si>
  <si>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</si>
  <si>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</si>
  <si>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030001000</t>
  </si>
  <si>
    <t>1024</t>
  </si>
  <si>
    <t>-1339585897</t>
  </si>
  <si>
    <t>Veškeré náklady spojené s vybudováním, provozem a odstraněním zařízení staveniště.</t>
  </si>
  <si>
    <t xml:space="preserve"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</si>
  <si>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</si>
  <si>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</si>
  <si>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044002000</t>
  </si>
  <si>
    <t>Revize</t>
  </si>
  <si>
    <t>1070724211</t>
  </si>
  <si>
    <t>Poznámka k položce:_x000d_
Náklady zhotovitele, související s prováděním zkoušek a revizí předepsaných technickými normami nebo objednatelem a které jsou pro provedení díla nezbytné.</t>
  </si>
  <si>
    <t>045002000</t>
  </si>
  <si>
    <t>Kompletační a koordinační činnost</t>
  </si>
  <si>
    <t>1496414001</t>
  </si>
  <si>
    <t>Poznámka k položce:_x000d_
Koordinace stavebních a technologických dodávek stavby._x000d_
Náklady na individuální zkoušky dodaných a smontovaných technologických zařízení včetně komplexního vyzkoušení.</t>
  </si>
  <si>
    <t>04 - opravy bytu č.1</t>
  </si>
  <si>
    <t>Stavební úpravy související s ÚT.</t>
  </si>
  <si>
    <t xml:space="preserve">    721 - Zdravotechnika - vnitřní kanalizace</t>
  </si>
  <si>
    <t xml:space="preserve">    723 - Zdravotechnika - vnitřní plynovod</t>
  </si>
  <si>
    <t xml:space="preserve">    725 - Zdravotechnika - zařizovací předměty</t>
  </si>
  <si>
    <t>612135101</t>
  </si>
  <si>
    <t>Hrubá výplň rýh ve stěnách maltou jakékoli šířky rýhy</t>
  </si>
  <si>
    <t>506016233</t>
  </si>
  <si>
    <t>Hrubá výplň rýh maltou jakékoli šířky rýhy ve stěnách</t>
  </si>
  <si>
    <t>25*0,3</t>
  </si>
  <si>
    <t>612311141</t>
  </si>
  <si>
    <t>Vápenná omítka štuková dvouvrstvá vnitřních stěn nanášená ručně</t>
  </si>
  <si>
    <t>-712777697</t>
  </si>
  <si>
    <t>Omítka vápenná vnitřních ploch nanášená ručně dvouvrstvá štuková, tloušťky jádrové omítky do 10 mm a tloušťky štuku do 3 mm svislých konstrukcí stěn</t>
  </si>
  <si>
    <t>612315221</t>
  </si>
  <si>
    <t>Vápenná štuková omítka malých ploch do 0,09 m2 na stěnách</t>
  </si>
  <si>
    <t>-1286210528</t>
  </si>
  <si>
    <t>Vápenná omítka jednotlivých malých ploch štuková na stěnách, plochy jednotlivě do 0,09 m2</t>
  </si>
  <si>
    <t>368923155</t>
  </si>
  <si>
    <t>953845113</t>
  </si>
  <si>
    <t>Vyvložkování stávajícího komínového tělesa nerezovými vložkami pevnými D do 160 mm v 3 m</t>
  </si>
  <si>
    <t>-18409830</t>
  </si>
  <si>
    <t>Vyvložkování stávajících komínových nebo větracích průduchů nerezovými vložkami pevnými, včetně ukončení komínu komínového tělesa výšky 3 m světlý průměr vložky přes 130 m do 160 mm</t>
  </si>
  <si>
    <t>953845123</t>
  </si>
  <si>
    <t>Příplatek k vyvložkování komínového průduchu nerezovými vložkami pevnými D do 160 mm ZKD 1 m výšky</t>
  </si>
  <si>
    <t>534889496</t>
  </si>
  <si>
    <t>Vyvložkování stávajících komínových nebo větracích průduchů nerezovými vložkami pevnými, včetně ukončení komínu svislého kouřovodu výšky 3 m Příplatek k cenám za každý další i započatý metr výšky komínového průduchu přes 3 m světlý průměr vložky přes 130 m do 160 mm</t>
  </si>
  <si>
    <t>971033151</t>
  </si>
  <si>
    <t>Vybourání otvorů ve zdivu cihelném D do 60 mm na MVC nebo MV tl do 450 mm</t>
  </si>
  <si>
    <t>1724194800</t>
  </si>
  <si>
    <t>Vybourání otvorů ve zdivu základovém nebo nadzákladovém z cihel, tvárnic, příčkovek z cihel pálených na maltu vápennou nebo vápenocementovou průměru profilu do 60 mm, tl. do 450 mm</t>
  </si>
  <si>
    <t>974031133</t>
  </si>
  <si>
    <t>Vysekání rýh ve zdivu cihelném hl do 50 mm š do 100 mm</t>
  </si>
  <si>
    <t>191692650</t>
  </si>
  <si>
    <t>Vysekání rýh ve zdivu cihelném na maltu vápennou nebo vápenocementovou do hl. 50 mm a šířky do 100 mm</t>
  </si>
  <si>
    <t>977331111</t>
  </si>
  <si>
    <t>Frézování hloubky do 10 mm komínového průduchu z cihel plných pálených</t>
  </si>
  <si>
    <t>2018175496</t>
  </si>
  <si>
    <t>Zvětšení komínového průduchu frézováním zdiva z cihel plných pálených maximální hloubky frézování do 10 mm</t>
  </si>
  <si>
    <t>997013153</t>
  </si>
  <si>
    <t>Vnitrostaveništní doprava suti a vybouraných hmot pro budovy v do 12 m s omezením mechanizace</t>
  </si>
  <si>
    <t>775290157</t>
  </si>
  <si>
    <t>Vnitrostaveništní doprava suti a vybouraných hmot vodorovně do 50 m svisle s omezením mechanizace pro budovy a haly výšky přes 9 do 12 m</t>
  </si>
  <si>
    <t>-498009217</t>
  </si>
  <si>
    <t>-1872740115</t>
  </si>
  <si>
    <t>0,431*14 'Přepočtené koeficientem množství</t>
  </si>
  <si>
    <t>-1002287923</t>
  </si>
  <si>
    <t>290945556</t>
  </si>
  <si>
    <t>721</t>
  </si>
  <si>
    <t>Zdravotechnika - vnitřní kanalizace</t>
  </si>
  <si>
    <t>721174042</t>
  </si>
  <si>
    <t>Potrubí kanalizační z PP připojovací DN 40</t>
  </si>
  <si>
    <t>-1317321449</t>
  </si>
  <si>
    <t>Potrubí z trub polypropylenových připojovací DN 40</t>
  </si>
  <si>
    <t>721194104</t>
  </si>
  <si>
    <t>Vyvedení a upevnění odpadních výpustek DN 40</t>
  </si>
  <si>
    <t>1413505976</t>
  </si>
  <si>
    <t>Vyměření přípojek na potrubí vyvedení a upevnění odpadních výpustek DN 40</t>
  </si>
  <si>
    <t>723</t>
  </si>
  <si>
    <t>Zdravotechnika - vnitřní plynovod</t>
  </si>
  <si>
    <t>723111203</t>
  </si>
  <si>
    <t>Potrubí ocelové závitové černé bezešvé svařované běžné DN 20</t>
  </si>
  <si>
    <t>1252881875</t>
  </si>
  <si>
    <t>Potrubí z ocelových trubek závitových černých spojovaných svařováním, bezešvých běžných DN 20</t>
  </si>
  <si>
    <t>723230103</t>
  </si>
  <si>
    <t>Kulový uzávěr přímý PN 5 G 3/4" FF s protipožární armaturou a 2x vnitřním závitem</t>
  </si>
  <si>
    <t>1456540269</t>
  </si>
  <si>
    <t>Armatury se dvěma závity s protipožární armaturou PN 5 kulové uzávěry přímé závity vnitřní G 3/4" FF</t>
  </si>
  <si>
    <t>725</t>
  </si>
  <si>
    <t>Zdravotechnika - zařizovací předměty</t>
  </si>
  <si>
    <t>725869101</t>
  </si>
  <si>
    <t>Montáž zápachových uzávěrek do DN 40</t>
  </si>
  <si>
    <t>-1668299609</t>
  </si>
  <si>
    <t>Zápachové uzávěrky zařizovacích předmětů montáž zápachových uzávěrek do DN 40</t>
  </si>
  <si>
    <t>HLE.HL21.2</t>
  </si>
  <si>
    <t>Vtok (nálevka) DN32 se zápachovou uzávěrkou a kuličkou pro suchý stav</t>
  </si>
  <si>
    <t>1526354343</t>
  </si>
  <si>
    <t>783615551</t>
  </si>
  <si>
    <t>Mezinátěr jednonásobný syntetický nátěr potrubí DN do 50 mm</t>
  </si>
  <si>
    <t>943314613</t>
  </si>
  <si>
    <t>Mezinátěr armatur a kovových potrubí potrubí do DN 50 mm syntetický standardní</t>
  </si>
  <si>
    <t>783617601</t>
  </si>
  <si>
    <t>Krycí jednonásobný syntetický nátěr potrubí DN do 50 mm</t>
  </si>
  <si>
    <t>-464746642</t>
  </si>
  <si>
    <t>Krycí nátěr (email) armatur a kovových potrubí potrubí do DN 50 mm jednonásobný syntetický standardní</t>
  </si>
  <si>
    <t>783624651</t>
  </si>
  <si>
    <t>Základní antikorozní jednonásobný akrylátový nátěr potrubí DN do 50 mm</t>
  </si>
  <si>
    <t>-1203661469</t>
  </si>
  <si>
    <t>Základní antikorozní nátěr armatur a kovových potrubí jednonásobný potrubí do DN 50 mm akrylátový</t>
  </si>
  <si>
    <t>784171101</t>
  </si>
  <si>
    <t>Zakrytí vnitřních podlah včetně pozdějšího odkrytí</t>
  </si>
  <si>
    <t>-593848141</t>
  </si>
  <si>
    <t>Zakrytí nemalovaných ploch (materiál ve specifikaci) včetně pozdějšího odkrytí podlah</t>
  </si>
  <si>
    <t>58124844</t>
  </si>
  <si>
    <t>fólie pro malířské potřeby zakrývací tl 25µ 4x5m</t>
  </si>
  <si>
    <t>-802446540</t>
  </si>
  <si>
    <t>30*1,2 'Přepočtené koeficientem množství</t>
  </si>
  <si>
    <t>483326164</t>
  </si>
  <si>
    <t>784221101</t>
  </si>
  <si>
    <t>Dvojnásobné bílé malby ze směsí za sucha dobře otěruvzdorných v místnostech do 3,80 m</t>
  </si>
  <si>
    <t>706220167</t>
  </si>
  <si>
    <t>Malby z malířských směsí otěruvzdorných za sucha dvojnásobné, bílé za sucha otěruvzdorné dobře v místnostech výšky do 3,80 m</t>
  </si>
  <si>
    <t>05 - opravy bytu č.2</t>
  </si>
  <si>
    <t>1097365170</t>
  </si>
  <si>
    <t>-2141694732</t>
  </si>
  <si>
    <t>-1352307752</t>
  </si>
  <si>
    <t>1006749174</t>
  </si>
  <si>
    <t>685653265</t>
  </si>
  <si>
    <t>1799345638</t>
  </si>
  <si>
    <t>589034753</t>
  </si>
  <si>
    <t>-1771098686</t>
  </si>
  <si>
    <t>-1016675768</t>
  </si>
  <si>
    <t>205492231</t>
  </si>
  <si>
    <t>1718608155</t>
  </si>
  <si>
    <t>-1736616237</t>
  </si>
  <si>
    <t>1540622381</t>
  </si>
  <si>
    <t>-982698328</t>
  </si>
  <si>
    <t>-2035101082</t>
  </si>
  <si>
    <t>06 - opravy bytu č.3</t>
  </si>
  <si>
    <t>-1451097482</t>
  </si>
  <si>
    <t>-1691329336</t>
  </si>
  <si>
    <t>-441125159</t>
  </si>
  <si>
    <t>1637986589</t>
  </si>
  <si>
    <t>624472823</t>
  </si>
  <si>
    <t>1213216168</t>
  </si>
  <si>
    <t>0,428*14 'Přepočtené koeficientem množství</t>
  </si>
  <si>
    <t>-1934514903</t>
  </si>
  <si>
    <t>-2033417084</t>
  </si>
  <si>
    <t>1280882162</t>
  </si>
  <si>
    <t>-1122684588</t>
  </si>
  <si>
    <t>76888826</t>
  </si>
  <si>
    <t>345827381</t>
  </si>
  <si>
    <t>-1078446509</t>
  </si>
  <si>
    <t>-2071373944</t>
  </si>
  <si>
    <t>1278298261</t>
  </si>
  <si>
    <t>07 - opravy bytu č.4</t>
  </si>
  <si>
    <t>1819705013</t>
  </si>
  <si>
    <t>898886297</t>
  </si>
  <si>
    <t>1474940078</t>
  </si>
  <si>
    <t>-6690775</t>
  </si>
  <si>
    <t>1250900257</t>
  </si>
  <si>
    <t>-350175530</t>
  </si>
  <si>
    <t>846389817</t>
  </si>
  <si>
    <t>-402626166</t>
  </si>
  <si>
    <t>994740097</t>
  </si>
  <si>
    <t>-1371566940</t>
  </si>
  <si>
    <t>634719087</t>
  </si>
  <si>
    <t>-1638738319</t>
  </si>
  <si>
    <t>-371853186</t>
  </si>
  <si>
    <t>-929232816</t>
  </si>
  <si>
    <t>1369253098</t>
  </si>
  <si>
    <t>14 - Elektrotechnika</t>
  </si>
  <si>
    <t>M - Práce a dodávky M</t>
  </si>
  <si>
    <t xml:space="preserve">    21-M - Elektromontáže</t>
  </si>
  <si>
    <t>Práce a dodávky M</t>
  </si>
  <si>
    <t>21-M</t>
  </si>
  <si>
    <t>Elektromontáže</t>
  </si>
  <si>
    <t>M21001</t>
  </si>
  <si>
    <t>Hromosvod viz samostatný rozpočet</t>
  </si>
  <si>
    <t>942216751</t>
  </si>
  <si>
    <t>Hromosvod</t>
  </si>
  <si>
    <t>Poznámka k položce:_x000d_
viz samostatný rozpočet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</si>
</sst>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50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02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Regenerace bytového fondu Mírová osada - ulic Koněvova a Zapletalova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Zapletalova 1023/4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23. 1. 2021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Ostrava, obvod Slezská Ostrava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Made 4 BIM s.r.o.</v>
      </c>
      <c r="AN49" s="64"/>
      <c r="AO49" s="64"/>
      <c r="AP49" s="64"/>
      <c r="AQ49" s="40"/>
      <c r="AR49" s="44"/>
      <c r="AS49" s="74" t="s">
        <v>51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Made 4 BIM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52</v>
      </c>
      <c r="D52" s="87"/>
      <c r="E52" s="87"/>
      <c r="F52" s="87"/>
      <c r="G52" s="87"/>
      <c r="H52" s="88"/>
      <c r="I52" s="89" t="s">
        <v>53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54</v>
      </c>
      <c r="AH52" s="87"/>
      <c r="AI52" s="87"/>
      <c r="AJ52" s="87"/>
      <c r="AK52" s="87"/>
      <c r="AL52" s="87"/>
      <c r="AM52" s="87"/>
      <c r="AN52" s="89" t="s">
        <v>55</v>
      </c>
      <c r="AO52" s="87"/>
      <c r="AP52" s="87"/>
      <c r="AQ52" s="91" t="s">
        <v>56</v>
      </c>
      <c r="AR52" s="44"/>
      <c r="AS52" s="92" t="s">
        <v>57</v>
      </c>
      <c r="AT52" s="93" t="s">
        <v>58</v>
      </c>
      <c r="AU52" s="93" t="s">
        <v>59</v>
      </c>
      <c r="AV52" s="93" t="s">
        <v>60</v>
      </c>
      <c r="AW52" s="93" t="s">
        <v>61</v>
      </c>
      <c r="AX52" s="93" t="s">
        <v>62</v>
      </c>
      <c r="AY52" s="93" t="s">
        <v>63</v>
      </c>
      <c r="AZ52" s="93" t="s">
        <v>64</v>
      </c>
      <c r="BA52" s="93" t="s">
        <v>65</v>
      </c>
      <c r="BB52" s="93" t="s">
        <v>66</v>
      </c>
      <c r="BC52" s="93" t="s">
        <v>67</v>
      </c>
      <c r="BD52" s="94" t="s">
        <v>68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69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ROUND(SUM(AG55:AG67),2)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ROUND(SUM(AS55:AS67),2)</f>
        <v>0</v>
      </c>
      <c r="AT54" s="106">
        <f>ROUND(SUM(AV54:AW54),2)</f>
        <v>0</v>
      </c>
      <c r="AU54" s="107">
        <f>ROUND(SUM(AU55:AU67),5)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ROUND(SUM(AZ55:AZ67),2)</f>
        <v>0</v>
      </c>
      <c r="BA54" s="106">
        <f>ROUND(SUM(BA55:BA67),2)</f>
        <v>0</v>
      </c>
      <c r="BB54" s="106">
        <f>ROUND(SUM(BB55:BB67),2)</f>
        <v>0</v>
      </c>
      <c r="BC54" s="106">
        <f>ROUND(SUM(BC55:BC67),2)</f>
        <v>0</v>
      </c>
      <c r="BD54" s="108">
        <f>ROUND(SUM(BD55:BD67),2)</f>
        <v>0</v>
      </c>
      <c r="BE54" s="6"/>
      <c r="BS54" s="109" t="s">
        <v>70</v>
      </c>
      <c r="BT54" s="109" t="s">
        <v>71</v>
      </c>
      <c r="BU54" s="110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16.5" customHeight="1">
      <c r="A55" s="111" t="s">
        <v>75</v>
      </c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zateplení obálky budovy'!J30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78</v>
      </c>
      <c r="AR55" s="118"/>
      <c r="AS55" s="119">
        <v>0</v>
      </c>
      <c r="AT55" s="120">
        <f>ROUND(SUM(AV55:AW55),2)</f>
        <v>0</v>
      </c>
      <c r="AU55" s="121">
        <f>'01 - zateplení obálky budovy'!P99</f>
        <v>0</v>
      </c>
      <c r="AV55" s="120">
        <f>'01 - zateplení obálky budovy'!J33</f>
        <v>0</v>
      </c>
      <c r="AW55" s="120">
        <f>'01 - zateplení obálky budovy'!J34</f>
        <v>0</v>
      </c>
      <c r="AX55" s="120">
        <f>'01 - zateplení obálky budovy'!J35</f>
        <v>0</v>
      </c>
      <c r="AY55" s="120">
        <f>'01 - zateplení obálky budovy'!J36</f>
        <v>0</v>
      </c>
      <c r="AZ55" s="120">
        <f>'01 - zateplení obálky budovy'!F33</f>
        <v>0</v>
      </c>
      <c r="BA55" s="120">
        <f>'01 - zateplení obálky budovy'!F34</f>
        <v>0</v>
      </c>
      <c r="BB55" s="120">
        <f>'01 - zateplení obálky budovy'!F35</f>
        <v>0</v>
      </c>
      <c r="BC55" s="120">
        <f>'01 - zateplení obálky budovy'!F36</f>
        <v>0</v>
      </c>
      <c r="BD55" s="122">
        <f>'01 - zateplení obálky budovy'!F37</f>
        <v>0</v>
      </c>
      <c r="BE55" s="7"/>
      <c r="BT55" s="123" t="s">
        <v>79</v>
      </c>
      <c r="BV55" s="123" t="s">
        <v>73</v>
      </c>
      <c r="BW55" s="123" t="s">
        <v>80</v>
      </c>
      <c r="BX55" s="123" t="s">
        <v>5</v>
      </c>
      <c r="CL55" s="123" t="s">
        <v>19</v>
      </c>
      <c r="CM55" s="123" t="s">
        <v>79</v>
      </c>
    </row>
    <row r="56" s="7" customFormat="1" ht="16.5" customHeight="1">
      <c r="A56" s="111" t="s">
        <v>75</v>
      </c>
      <c r="B56" s="112"/>
      <c r="C56" s="113"/>
      <c r="D56" s="114" t="s">
        <v>14</v>
      </c>
      <c r="E56" s="114"/>
      <c r="F56" s="114"/>
      <c r="G56" s="114"/>
      <c r="H56" s="114"/>
      <c r="I56" s="115"/>
      <c r="J56" s="114" t="s">
        <v>81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'02 - sanace suterénu'!J30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78</v>
      </c>
      <c r="AR56" s="118"/>
      <c r="AS56" s="119">
        <v>0</v>
      </c>
      <c r="AT56" s="120">
        <f>ROUND(SUM(AV56:AW56),2)</f>
        <v>0</v>
      </c>
      <c r="AU56" s="121">
        <f>'02 - sanace suterénu'!P88</f>
        <v>0</v>
      </c>
      <c r="AV56" s="120">
        <f>'02 - sanace suterénu'!J33</f>
        <v>0</v>
      </c>
      <c r="AW56" s="120">
        <f>'02 - sanace suterénu'!J34</f>
        <v>0</v>
      </c>
      <c r="AX56" s="120">
        <f>'02 - sanace suterénu'!J35</f>
        <v>0</v>
      </c>
      <c r="AY56" s="120">
        <f>'02 - sanace suterénu'!J36</f>
        <v>0</v>
      </c>
      <c r="AZ56" s="120">
        <f>'02 - sanace suterénu'!F33</f>
        <v>0</v>
      </c>
      <c r="BA56" s="120">
        <f>'02 - sanace suterénu'!F34</f>
        <v>0</v>
      </c>
      <c r="BB56" s="120">
        <f>'02 - sanace suterénu'!F35</f>
        <v>0</v>
      </c>
      <c r="BC56" s="120">
        <f>'02 - sanace suterénu'!F36</f>
        <v>0</v>
      </c>
      <c r="BD56" s="122">
        <f>'02 - sanace suterénu'!F37</f>
        <v>0</v>
      </c>
      <c r="BE56" s="7"/>
      <c r="BT56" s="123" t="s">
        <v>79</v>
      </c>
      <c r="BV56" s="123" t="s">
        <v>73</v>
      </c>
      <c r="BW56" s="123" t="s">
        <v>82</v>
      </c>
      <c r="BX56" s="123" t="s">
        <v>5</v>
      </c>
      <c r="CL56" s="123" t="s">
        <v>19</v>
      </c>
      <c r="CM56" s="123" t="s">
        <v>79</v>
      </c>
    </row>
    <row r="57" s="7" customFormat="1" ht="16.5" customHeight="1">
      <c r="A57" s="111" t="s">
        <v>75</v>
      </c>
      <c r="B57" s="112"/>
      <c r="C57" s="113"/>
      <c r="D57" s="114" t="s">
        <v>83</v>
      </c>
      <c r="E57" s="114"/>
      <c r="F57" s="114"/>
      <c r="G57" s="114"/>
      <c r="H57" s="114"/>
      <c r="I57" s="115"/>
      <c r="J57" s="114" t="s">
        <v>84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'03 - výměna střešní krytiny'!J30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78</v>
      </c>
      <c r="AR57" s="118"/>
      <c r="AS57" s="119">
        <v>0</v>
      </c>
      <c r="AT57" s="120">
        <f>ROUND(SUM(AV57:AW57),2)</f>
        <v>0</v>
      </c>
      <c r="AU57" s="121">
        <f>'03 - výměna střešní krytiny'!P88</f>
        <v>0</v>
      </c>
      <c r="AV57" s="120">
        <f>'03 - výměna střešní krytiny'!J33</f>
        <v>0</v>
      </c>
      <c r="AW57" s="120">
        <f>'03 - výměna střešní krytiny'!J34</f>
        <v>0</v>
      </c>
      <c r="AX57" s="120">
        <f>'03 - výměna střešní krytiny'!J35</f>
        <v>0</v>
      </c>
      <c r="AY57" s="120">
        <f>'03 - výměna střešní krytiny'!J36</f>
        <v>0</v>
      </c>
      <c r="AZ57" s="120">
        <f>'03 - výměna střešní krytiny'!F33</f>
        <v>0</v>
      </c>
      <c r="BA57" s="120">
        <f>'03 - výměna střešní krytiny'!F34</f>
        <v>0</v>
      </c>
      <c r="BB57" s="120">
        <f>'03 - výměna střešní krytiny'!F35</f>
        <v>0</v>
      </c>
      <c r="BC57" s="120">
        <f>'03 - výměna střešní krytiny'!F36</f>
        <v>0</v>
      </c>
      <c r="BD57" s="122">
        <f>'03 - výměna střešní krytiny'!F37</f>
        <v>0</v>
      </c>
      <c r="BE57" s="7"/>
      <c r="BT57" s="123" t="s">
        <v>79</v>
      </c>
      <c r="BV57" s="123" t="s">
        <v>73</v>
      </c>
      <c r="BW57" s="123" t="s">
        <v>85</v>
      </c>
      <c r="BX57" s="123" t="s">
        <v>5</v>
      </c>
      <c r="CL57" s="123" t="s">
        <v>19</v>
      </c>
      <c r="CM57" s="123" t="s">
        <v>79</v>
      </c>
    </row>
    <row r="58" s="7" customFormat="1" ht="16.5" customHeight="1">
      <c r="A58" s="111" t="s">
        <v>75</v>
      </c>
      <c r="B58" s="112"/>
      <c r="C58" s="113"/>
      <c r="D58" s="114" t="s">
        <v>86</v>
      </c>
      <c r="E58" s="114"/>
      <c r="F58" s="114"/>
      <c r="G58" s="114"/>
      <c r="H58" s="114"/>
      <c r="I58" s="115"/>
      <c r="J58" s="114" t="s">
        <v>87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'10 - ÚT byt č.1'!J30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78</v>
      </c>
      <c r="AR58" s="118"/>
      <c r="AS58" s="119">
        <v>0</v>
      </c>
      <c r="AT58" s="120">
        <f>ROUND(SUM(AV58:AW58),2)</f>
        <v>0</v>
      </c>
      <c r="AU58" s="121">
        <f>'10 - ÚT byt č.1'!P84</f>
        <v>0</v>
      </c>
      <c r="AV58" s="120">
        <f>'10 - ÚT byt č.1'!J33</f>
        <v>0</v>
      </c>
      <c r="AW58" s="120">
        <f>'10 - ÚT byt č.1'!J34</f>
        <v>0</v>
      </c>
      <c r="AX58" s="120">
        <f>'10 - ÚT byt č.1'!J35</f>
        <v>0</v>
      </c>
      <c r="AY58" s="120">
        <f>'10 - ÚT byt č.1'!J36</f>
        <v>0</v>
      </c>
      <c r="AZ58" s="120">
        <f>'10 - ÚT byt č.1'!F33</f>
        <v>0</v>
      </c>
      <c r="BA58" s="120">
        <f>'10 - ÚT byt č.1'!F34</f>
        <v>0</v>
      </c>
      <c r="BB58" s="120">
        <f>'10 - ÚT byt č.1'!F35</f>
        <v>0</v>
      </c>
      <c r="BC58" s="120">
        <f>'10 - ÚT byt č.1'!F36</f>
        <v>0</v>
      </c>
      <c r="BD58" s="122">
        <f>'10 - ÚT byt č.1'!F37</f>
        <v>0</v>
      </c>
      <c r="BE58" s="7"/>
      <c r="BT58" s="123" t="s">
        <v>79</v>
      </c>
      <c r="BV58" s="123" t="s">
        <v>73</v>
      </c>
      <c r="BW58" s="123" t="s">
        <v>88</v>
      </c>
      <c r="BX58" s="123" t="s">
        <v>5</v>
      </c>
      <c r="CL58" s="123" t="s">
        <v>19</v>
      </c>
      <c r="CM58" s="123" t="s">
        <v>79</v>
      </c>
    </row>
    <row r="59" s="7" customFormat="1" ht="16.5" customHeight="1">
      <c r="A59" s="111" t="s">
        <v>75</v>
      </c>
      <c r="B59" s="112"/>
      <c r="C59" s="113"/>
      <c r="D59" s="114" t="s">
        <v>89</v>
      </c>
      <c r="E59" s="114"/>
      <c r="F59" s="114"/>
      <c r="G59" s="114"/>
      <c r="H59" s="114"/>
      <c r="I59" s="115"/>
      <c r="J59" s="114" t="s">
        <v>90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'11 - ÚT byt č.2'!J30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78</v>
      </c>
      <c r="AR59" s="118"/>
      <c r="AS59" s="119">
        <v>0</v>
      </c>
      <c r="AT59" s="120">
        <f>ROUND(SUM(AV59:AW59),2)</f>
        <v>0</v>
      </c>
      <c r="AU59" s="121">
        <f>'11 - ÚT byt č.2'!P84</f>
        <v>0</v>
      </c>
      <c r="AV59" s="120">
        <f>'11 - ÚT byt č.2'!J33</f>
        <v>0</v>
      </c>
      <c r="AW59" s="120">
        <f>'11 - ÚT byt č.2'!J34</f>
        <v>0</v>
      </c>
      <c r="AX59" s="120">
        <f>'11 - ÚT byt č.2'!J35</f>
        <v>0</v>
      </c>
      <c r="AY59" s="120">
        <f>'11 - ÚT byt č.2'!J36</f>
        <v>0</v>
      </c>
      <c r="AZ59" s="120">
        <f>'11 - ÚT byt č.2'!F33</f>
        <v>0</v>
      </c>
      <c r="BA59" s="120">
        <f>'11 - ÚT byt č.2'!F34</f>
        <v>0</v>
      </c>
      <c r="BB59" s="120">
        <f>'11 - ÚT byt č.2'!F35</f>
        <v>0</v>
      </c>
      <c r="BC59" s="120">
        <f>'11 - ÚT byt č.2'!F36</f>
        <v>0</v>
      </c>
      <c r="BD59" s="122">
        <f>'11 - ÚT byt č.2'!F37</f>
        <v>0</v>
      </c>
      <c r="BE59" s="7"/>
      <c r="BT59" s="123" t="s">
        <v>79</v>
      </c>
      <c r="BV59" s="123" t="s">
        <v>73</v>
      </c>
      <c r="BW59" s="123" t="s">
        <v>91</v>
      </c>
      <c r="BX59" s="123" t="s">
        <v>5</v>
      </c>
      <c r="CL59" s="123" t="s">
        <v>19</v>
      </c>
      <c r="CM59" s="123" t="s">
        <v>79</v>
      </c>
    </row>
    <row r="60" s="7" customFormat="1" ht="16.5" customHeight="1">
      <c r="A60" s="111" t="s">
        <v>75</v>
      </c>
      <c r="B60" s="112"/>
      <c r="C60" s="113"/>
      <c r="D60" s="114" t="s">
        <v>92</v>
      </c>
      <c r="E60" s="114"/>
      <c r="F60" s="114"/>
      <c r="G60" s="114"/>
      <c r="H60" s="114"/>
      <c r="I60" s="115"/>
      <c r="J60" s="114" t="s">
        <v>93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'12 - ÚT byt č.3'!J30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78</v>
      </c>
      <c r="AR60" s="118"/>
      <c r="AS60" s="119">
        <v>0</v>
      </c>
      <c r="AT60" s="120">
        <f>ROUND(SUM(AV60:AW60),2)</f>
        <v>0</v>
      </c>
      <c r="AU60" s="121">
        <f>'12 - ÚT byt č.3'!P84</f>
        <v>0</v>
      </c>
      <c r="AV60" s="120">
        <f>'12 - ÚT byt č.3'!J33</f>
        <v>0</v>
      </c>
      <c r="AW60" s="120">
        <f>'12 - ÚT byt č.3'!J34</f>
        <v>0</v>
      </c>
      <c r="AX60" s="120">
        <f>'12 - ÚT byt č.3'!J35</f>
        <v>0</v>
      </c>
      <c r="AY60" s="120">
        <f>'12 - ÚT byt č.3'!J36</f>
        <v>0</v>
      </c>
      <c r="AZ60" s="120">
        <f>'12 - ÚT byt č.3'!F33</f>
        <v>0</v>
      </c>
      <c r="BA60" s="120">
        <f>'12 - ÚT byt č.3'!F34</f>
        <v>0</v>
      </c>
      <c r="BB60" s="120">
        <f>'12 - ÚT byt č.3'!F35</f>
        <v>0</v>
      </c>
      <c r="BC60" s="120">
        <f>'12 - ÚT byt č.3'!F36</f>
        <v>0</v>
      </c>
      <c r="BD60" s="122">
        <f>'12 - ÚT byt č.3'!F37</f>
        <v>0</v>
      </c>
      <c r="BE60" s="7"/>
      <c r="BT60" s="123" t="s">
        <v>79</v>
      </c>
      <c r="BV60" s="123" t="s">
        <v>73</v>
      </c>
      <c r="BW60" s="123" t="s">
        <v>94</v>
      </c>
      <c r="BX60" s="123" t="s">
        <v>5</v>
      </c>
      <c r="CL60" s="123" t="s">
        <v>19</v>
      </c>
      <c r="CM60" s="123" t="s">
        <v>79</v>
      </c>
    </row>
    <row r="61" s="7" customFormat="1" ht="16.5" customHeight="1">
      <c r="A61" s="111" t="s">
        <v>75</v>
      </c>
      <c r="B61" s="112"/>
      <c r="C61" s="113"/>
      <c r="D61" s="114" t="s">
        <v>95</v>
      </c>
      <c r="E61" s="114"/>
      <c r="F61" s="114"/>
      <c r="G61" s="114"/>
      <c r="H61" s="114"/>
      <c r="I61" s="115"/>
      <c r="J61" s="114" t="s">
        <v>96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'13 - ÚT byt č.4'!J30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78</v>
      </c>
      <c r="AR61" s="118"/>
      <c r="AS61" s="119">
        <v>0</v>
      </c>
      <c r="AT61" s="120">
        <f>ROUND(SUM(AV61:AW61),2)</f>
        <v>0</v>
      </c>
      <c r="AU61" s="121">
        <f>'13 - ÚT byt č.4'!P84</f>
        <v>0</v>
      </c>
      <c r="AV61" s="120">
        <f>'13 - ÚT byt č.4'!J33</f>
        <v>0</v>
      </c>
      <c r="AW61" s="120">
        <f>'13 - ÚT byt č.4'!J34</f>
        <v>0</v>
      </c>
      <c r="AX61" s="120">
        <f>'13 - ÚT byt č.4'!J35</f>
        <v>0</v>
      </c>
      <c r="AY61" s="120">
        <f>'13 - ÚT byt č.4'!J36</f>
        <v>0</v>
      </c>
      <c r="AZ61" s="120">
        <f>'13 - ÚT byt č.4'!F33</f>
        <v>0</v>
      </c>
      <c r="BA61" s="120">
        <f>'13 - ÚT byt č.4'!F34</f>
        <v>0</v>
      </c>
      <c r="BB61" s="120">
        <f>'13 - ÚT byt č.4'!F35</f>
        <v>0</v>
      </c>
      <c r="BC61" s="120">
        <f>'13 - ÚT byt č.4'!F36</f>
        <v>0</v>
      </c>
      <c r="BD61" s="122">
        <f>'13 - ÚT byt č.4'!F37</f>
        <v>0</v>
      </c>
      <c r="BE61" s="7"/>
      <c r="BT61" s="123" t="s">
        <v>79</v>
      </c>
      <c r="BV61" s="123" t="s">
        <v>73</v>
      </c>
      <c r="BW61" s="123" t="s">
        <v>97</v>
      </c>
      <c r="BX61" s="123" t="s">
        <v>5</v>
      </c>
      <c r="CL61" s="123" t="s">
        <v>19</v>
      </c>
      <c r="CM61" s="123" t="s">
        <v>79</v>
      </c>
    </row>
    <row r="62" s="7" customFormat="1" ht="16.5" customHeight="1">
      <c r="A62" s="111" t="s">
        <v>75</v>
      </c>
      <c r="B62" s="112"/>
      <c r="C62" s="113"/>
      <c r="D62" s="114" t="s">
        <v>8</v>
      </c>
      <c r="E62" s="114"/>
      <c r="F62" s="114"/>
      <c r="G62" s="114"/>
      <c r="H62" s="114"/>
      <c r="I62" s="115"/>
      <c r="J62" s="114" t="s">
        <v>98</v>
      </c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114"/>
      <c r="AA62" s="114"/>
      <c r="AB62" s="114"/>
      <c r="AC62" s="114"/>
      <c r="AD62" s="114"/>
      <c r="AE62" s="114"/>
      <c r="AF62" s="114"/>
      <c r="AG62" s="116">
        <f>'15 - Vedlejší náklady'!J30</f>
        <v>0</v>
      </c>
      <c r="AH62" s="115"/>
      <c r="AI62" s="115"/>
      <c r="AJ62" s="115"/>
      <c r="AK62" s="115"/>
      <c r="AL62" s="115"/>
      <c r="AM62" s="115"/>
      <c r="AN62" s="116">
        <f>SUM(AG62,AT62)</f>
        <v>0</v>
      </c>
      <c r="AO62" s="115"/>
      <c r="AP62" s="115"/>
      <c r="AQ62" s="117" t="s">
        <v>78</v>
      </c>
      <c r="AR62" s="118"/>
      <c r="AS62" s="119">
        <v>0</v>
      </c>
      <c r="AT62" s="120">
        <f>ROUND(SUM(AV62:AW62),2)</f>
        <v>0</v>
      </c>
      <c r="AU62" s="121">
        <f>'15 - Vedlejší náklady'!P82</f>
        <v>0</v>
      </c>
      <c r="AV62" s="120">
        <f>'15 - Vedlejší náklady'!J33</f>
        <v>0</v>
      </c>
      <c r="AW62" s="120">
        <f>'15 - Vedlejší náklady'!J34</f>
        <v>0</v>
      </c>
      <c r="AX62" s="120">
        <f>'15 - Vedlejší náklady'!J35</f>
        <v>0</v>
      </c>
      <c r="AY62" s="120">
        <f>'15 - Vedlejší náklady'!J36</f>
        <v>0</v>
      </c>
      <c r="AZ62" s="120">
        <f>'15 - Vedlejší náklady'!F33</f>
        <v>0</v>
      </c>
      <c r="BA62" s="120">
        <f>'15 - Vedlejší náklady'!F34</f>
        <v>0</v>
      </c>
      <c r="BB62" s="120">
        <f>'15 - Vedlejší náklady'!F35</f>
        <v>0</v>
      </c>
      <c r="BC62" s="120">
        <f>'15 - Vedlejší náklady'!F36</f>
        <v>0</v>
      </c>
      <c r="BD62" s="122">
        <f>'15 - Vedlejší náklady'!F37</f>
        <v>0</v>
      </c>
      <c r="BE62" s="7"/>
      <c r="BT62" s="123" t="s">
        <v>79</v>
      </c>
      <c r="BV62" s="123" t="s">
        <v>73</v>
      </c>
      <c r="BW62" s="123" t="s">
        <v>99</v>
      </c>
      <c r="BX62" s="123" t="s">
        <v>5</v>
      </c>
      <c r="CL62" s="123" t="s">
        <v>19</v>
      </c>
      <c r="CM62" s="123" t="s">
        <v>79</v>
      </c>
    </row>
    <row r="63" s="7" customFormat="1" ht="16.5" customHeight="1">
      <c r="A63" s="111" t="s">
        <v>75</v>
      </c>
      <c r="B63" s="112"/>
      <c r="C63" s="113"/>
      <c r="D63" s="114" t="s">
        <v>100</v>
      </c>
      <c r="E63" s="114"/>
      <c r="F63" s="114"/>
      <c r="G63" s="114"/>
      <c r="H63" s="114"/>
      <c r="I63" s="115"/>
      <c r="J63" s="114" t="s">
        <v>101</v>
      </c>
      <c r="K63" s="114"/>
      <c r="L63" s="114"/>
      <c r="M63" s="114"/>
      <c r="N63" s="114"/>
      <c r="O63" s="114"/>
      <c r="P63" s="114"/>
      <c r="Q63" s="114"/>
      <c r="R63" s="114"/>
      <c r="S63" s="114"/>
      <c r="T63" s="114"/>
      <c r="U63" s="114"/>
      <c r="V63" s="114"/>
      <c r="W63" s="114"/>
      <c r="X63" s="114"/>
      <c r="Y63" s="114"/>
      <c r="Z63" s="114"/>
      <c r="AA63" s="114"/>
      <c r="AB63" s="114"/>
      <c r="AC63" s="114"/>
      <c r="AD63" s="114"/>
      <c r="AE63" s="114"/>
      <c r="AF63" s="114"/>
      <c r="AG63" s="116">
        <f>'04 - opravy bytu č.1'!J30</f>
        <v>0</v>
      </c>
      <c r="AH63" s="115"/>
      <c r="AI63" s="115"/>
      <c r="AJ63" s="115"/>
      <c r="AK63" s="115"/>
      <c r="AL63" s="115"/>
      <c r="AM63" s="115"/>
      <c r="AN63" s="116">
        <f>SUM(AG63,AT63)</f>
        <v>0</v>
      </c>
      <c r="AO63" s="115"/>
      <c r="AP63" s="115"/>
      <c r="AQ63" s="117" t="s">
        <v>78</v>
      </c>
      <c r="AR63" s="118"/>
      <c r="AS63" s="119">
        <v>0</v>
      </c>
      <c r="AT63" s="120">
        <f>ROUND(SUM(AV63:AW63),2)</f>
        <v>0</v>
      </c>
      <c r="AU63" s="121">
        <f>'04 - opravy bytu č.1'!P90</f>
        <v>0</v>
      </c>
      <c r="AV63" s="120">
        <f>'04 - opravy bytu č.1'!J33</f>
        <v>0</v>
      </c>
      <c r="AW63" s="120">
        <f>'04 - opravy bytu č.1'!J34</f>
        <v>0</v>
      </c>
      <c r="AX63" s="120">
        <f>'04 - opravy bytu č.1'!J35</f>
        <v>0</v>
      </c>
      <c r="AY63" s="120">
        <f>'04 - opravy bytu č.1'!J36</f>
        <v>0</v>
      </c>
      <c r="AZ63" s="120">
        <f>'04 - opravy bytu č.1'!F33</f>
        <v>0</v>
      </c>
      <c r="BA63" s="120">
        <f>'04 - opravy bytu č.1'!F34</f>
        <v>0</v>
      </c>
      <c r="BB63" s="120">
        <f>'04 - opravy bytu č.1'!F35</f>
        <v>0</v>
      </c>
      <c r="BC63" s="120">
        <f>'04 - opravy bytu č.1'!F36</f>
        <v>0</v>
      </c>
      <c r="BD63" s="122">
        <f>'04 - opravy bytu č.1'!F37</f>
        <v>0</v>
      </c>
      <c r="BE63" s="7"/>
      <c r="BT63" s="123" t="s">
        <v>79</v>
      </c>
      <c r="BV63" s="123" t="s">
        <v>73</v>
      </c>
      <c r="BW63" s="123" t="s">
        <v>102</v>
      </c>
      <c r="BX63" s="123" t="s">
        <v>5</v>
      </c>
      <c r="CL63" s="123" t="s">
        <v>19</v>
      </c>
      <c r="CM63" s="123" t="s">
        <v>79</v>
      </c>
    </row>
    <row r="64" s="7" customFormat="1" ht="16.5" customHeight="1">
      <c r="A64" s="111" t="s">
        <v>75</v>
      </c>
      <c r="B64" s="112"/>
      <c r="C64" s="113"/>
      <c r="D64" s="114" t="s">
        <v>103</v>
      </c>
      <c r="E64" s="114"/>
      <c r="F64" s="114"/>
      <c r="G64" s="114"/>
      <c r="H64" s="114"/>
      <c r="I64" s="115"/>
      <c r="J64" s="114" t="s">
        <v>104</v>
      </c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6">
        <f>'05 - opravy bytu č.2'!J30</f>
        <v>0</v>
      </c>
      <c r="AH64" s="115"/>
      <c r="AI64" s="115"/>
      <c r="AJ64" s="115"/>
      <c r="AK64" s="115"/>
      <c r="AL64" s="115"/>
      <c r="AM64" s="115"/>
      <c r="AN64" s="116">
        <f>SUM(AG64,AT64)</f>
        <v>0</v>
      </c>
      <c r="AO64" s="115"/>
      <c r="AP64" s="115"/>
      <c r="AQ64" s="117" t="s">
        <v>78</v>
      </c>
      <c r="AR64" s="118"/>
      <c r="AS64" s="119">
        <v>0</v>
      </c>
      <c r="AT64" s="120">
        <f>ROUND(SUM(AV64:AW64),2)</f>
        <v>0</v>
      </c>
      <c r="AU64" s="121">
        <f>'05 - opravy bytu č.2'!P90</f>
        <v>0</v>
      </c>
      <c r="AV64" s="120">
        <f>'05 - opravy bytu č.2'!J33</f>
        <v>0</v>
      </c>
      <c r="AW64" s="120">
        <f>'05 - opravy bytu č.2'!J34</f>
        <v>0</v>
      </c>
      <c r="AX64" s="120">
        <f>'05 - opravy bytu č.2'!J35</f>
        <v>0</v>
      </c>
      <c r="AY64" s="120">
        <f>'05 - opravy bytu č.2'!J36</f>
        <v>0</v>
      </c>
      <c r="AZ64" s="120">
        <f>'05 - opravy bytu č.2'!F33</f>
        <v>0</v>
      </c>
      <c r="BA64" s="120">
        <f>'05 - opravy bytu č.2'!F34</f>
        <v>0</v>
      </c>
      <c r="BB64" s="120">
        <f>'05 - opravy bytu č.2'!F35</f>
        <v>0</v>
      </c>
      <c r="BC64" s="120">
        <f>'05 - opravy bytu č.2'!F36</f>
        <v>0</v>
      </c>
      <c r="BD64" s="122">
        <f>'05 - opravy bytu č.2'!F37</f>
        <v>0</v>
      </c>
      <c r="BE64" s="7"/>
      <c r="BT64" s="123" t="s">
        <v>79</v>
      </c>
      <c r="BV64" s="123" t="s">
        <v>73</v>
      </c>
      <c r="BW64" s="123" t="s">
        <v>105</v>
      </c>
      <c r="BX64" s="123" t="s">
        <v>5</v>
      </c>
      <c r="CL64" s="123" t="s">
        <v>19</v>
      </c>
      <c r="CM64" s="123" t="s">
        <v>79</v>
      </c>
    </row>
    <row r="65" s="7" customFormat="1" ht="16.5" customHeight="1">
      <c r="A65" s="111" t="s">
        <v>75</v>
      </c>
      <c r="B65" s="112"/>
      <c r="C65" s="113"/>
      <c r="D65" s="114" t="s">
        <v>106</v>
      </c>
      <c r="E65" s="114"/>
      <c r="F65" s="114"/>
      <c r="G65" s="114"/>
      <c r="H65" s="114"/>
      <c r="I65" s="115"/>
      <c r="J65" s="114" t="s">
        <v>107</v>
      </c>
      <c r="K65" s="114"/>
      <c r="L65" s="114"/>
      <c r="M65" s="114"/>
      <c r="N65" s="114"/>
      <c r="O65" s="114"/>
      <c r="P65" s="114"/>
      <c r="Q65" s="114"/>
      <c r="R65" s="114"/>
      <c r="S65" s="114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114"/>
      <c r="AE65" s="114"/>
      <c r="AF65" s="114"/>
      <c r="AG65" s="116">
        <f>'06 - opravy bytu č.3'!J30</f>
        <v>0</v>
      </c>
      <c r="AH65" s="115"/>
      <c r="AI65" s="115"/>
      <c r="AJ65" s="115"/>
      <c r="AK65" s="115"/>
      <c r="AL65" s="115"/>
      <c r="AM65" s="115"/>
      <c r="AN65" s="116">
        <f>SUM(AG65,AT65)</f>
        <v>0</v>
      </c>
      <c r="AO65" s="115"/>
      <c r="AP65" s="115"/>
      <c r="AQ65" s="117" t="s">
        <v>78</v>
      </c>
      <c r="AR65" s="118"/>
      <c r="AS65" s="119">
        <v>0</v>
      </c>
      <c r="AT65" s="120">
        <f>ROUND(SUM(AV65:AW65),2)</f>
        <v>0</v>
      </c>
      <c r="AU65" s="121">
        <f>'06 - opravy bytu č.3'!P90</f>
        <v>0</v>
      </c>
      <c r="AV65" s="120">
        <f>'06 - opravy bytu č.3'!J33</f>
        <v>0</v>
      </c>
      <c r="AW65" s="120">
        <f>'06 - opravy bytu č.3'!J34</f>
        <v>0</v>
      </c>
      <c r="AX65" s="120">
        <f>'06 - opravy bytu č.3'!J35</f>
        <v>0</v>
      </c>
      <c r="AY65" s="120">
        <f>'06 - opravy bytu č.3'!J36</f>
        <v>0</v>
      </c>
      <c r="AZ65" s="120">
        <f>'06 - opravy bytu č.3'!F33</f>
        <v>0</v>
      </c>
      <c r="BA65" s="120">
        <f>'06 - opravy bytu č.3'!F34</f>
        <v>0</v>
      </c>
      <c r="BB65" s="120">
        <f>'06 - opravy bytu č.3'!F35</f>
        <v>0</v>
      </c>
      <c r="BC65" s="120">
        <f>'06 - opravy bytu č.3'!F36</f>
        <v>0</v>
      </c>
      <c r="BD65" s="122">
        <f>'06 - opravy bytu č.3'!F37</f>
        <v>0</v>
      </c>
      <c r="BE65" s="7"/>
      <c r="BT65" s="123" t="s">
        <v>79</v>
      </c>
      <c r="BV65" s="123" t="s">
        <v>73</v>
      </c>
      <c r="BW65" s="123" t="s">
        <v>108</v>
      </c>
      <c r="BX65" s="123" t="s">
        <v>5</v>
      </c>
      <c r="CL65" s="123" t="s">
        <v>19</v>
      </c>
      <c r="CM65" s="123" t="s">
        <v>79</v>
      </c>
    </row>
    <row r="66" s="7" customFormat="1" ht="16.5" customHeight="1">
      <c r="A66" s="111" t="s">
        <v>75</v>
      </c>
      <c r="B66" s="112"/>
      <c r="C66" s="113"/>
      <c r="D66" s="114" t="s">
        <v>109</v>
      </c>
      <c r="E66" s="114"/>
      <c r="F66" s="114"/>
      <c r="G66" s="114"/>
      <c r="H66" s="114"/>
      <c r="I66" s="115"/>
      <c r="J66" s="114" t="s">
        <v>110</v>
      </c>
      <c r="K66" s="114"/>
      <c r="L66" s="114"/>
      <c r="M66" s="114"/>
      <c r="N66" s="114"/>
      <c r="O66" s="114"/>
      <c r="P66" s="114"/>
      <c r="Q66" s="114"/>
      <c r="R66" s="114"/>
      <c r="S66" s="114"/>
      <c r="T66" s="114"/>
      <c r="U66" s="114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6">
        <f>'07 - opravy bytu č.4'!J30</f>
        <v>0</v>
      </c>
      <c r="AH66" s="115"/>
      <c r="AI66" s="115"/>
      <c r="AJ66" s="115"/>
      <c r="AK66" s="115"/>
      <c r="AL66" s="115"/>
      <c r="AM66" s="115"/>
      <c r="AN66" s="116">
        <f>SUM(AG66,AT66)</f>
        <v>0</v>
      </c>
      <c r="AO66" s="115"/>
      <c r="AP66" s="115"/>
      <c r="AQ66" s="117" t="s">
        <v>78</v>
      </c>
      <c r="AR66" s="118"/>
      <c r="AS66" s="119">
        <v>0</v>
      </c>
      <c r="AT66" s="120">
        <f>ROUND(SUM(AV66:AW66),2)</f>
        <v>0</v>
      </c>
      <c r="AU66" s="121">
        <f>'07 - opravy bytu č.4'!P90</f>
        <v>0</v>
      </c>
      <c r="AV66" s="120">
        <f>'07 - opravy bytu č.4'!J33</f>
        <v>0</v>
      </c>
      <c r="AW66" s="120">
        <f>'07 - opravy bytu č.4'!J34</f>
        <v>0</v>
      </c>
      <c r="AX66" s="120">
        <f>'07 - opravy bytu č.4'!J35</f>
        <v>0</v>
      </c>
      <c r="AY66" s="120">
        <f>'07 - opravy bytu č.4'!J36</f>
        <v>0</v>
      </c>
      <c r="AZ66" s="120">
        <f>'07 - opravy bytu č.4'!F33</f>
        <v>0</v>
      </c>
      <c r="BA66" s="120">
        <f>'07 - opravy bytu č.4'!F34</f>
        <v>0</v>
      </c>
      <c r="BB66" s="120">
        <f>'07 - opravy bytu č.4'!F35</f>
        <v>0</v>
      </c>
      <c r="BC66" s="120">
        <f>'07 - opravy bytu č.4'!F36</f>
        <v>0</v>
      </c>
      <c r="BD66" s="122">
        <f>'07 - opravy bytu č.4'!F37</f>
        <v>0</v>
      </c>
      <c r="BE66" s="7"/>
      <c r="BT66" s="123" t="s">
        <v>79</v>
      </c>
      <c r="BV66" s="123" t="s">
        <v>73</v>
      </c>
      <c r="BW66" s="123" t="s">
        <v>111</v>
      </c>
      <c r="BX66" s="123" t="s">
        <v>5</v>
      </c>
      <c r="CL66" s="123" t="s">
        <v>19</v>
      </c>
      <c r="CM66" s="123" t="s">
        <v>79</v>
      </c>
    </row>
    <row r="67" s="7" customFormat="1" ht="16.5" customHeight="1">
      <c r="A67" s="111" t="s">
        <v>75</v>
      </c>
      <c r="B67" s="112"/>
      <c r="C67" s="113"/>
      <c r="D67" s="114" t="s">
        <v>112</v>
      </c>
      <c r="E67" s="114"/>
      <c r="F67" s="114"/>
      <c r="G67" s="114"/>
      <c r="H67" s="114"/>
      <c r="I67" s="115"/>
      <c r="J67" s="114" t="s">
        <v>113</v>
      </c>
      <c r="K67" s="114"/>
      <c r="L67" s="114"/>
      <c r="M67" s="114"/>
      <c r="N67" s="114"/>
      <c r="O67" s="114"/>
      <c r="P67" s="114"/>
      <c r="Q67" s="114"/>
      <c r="R67" s="114"/>
      <c r="S67" s="114"/>
      <c r="T67" s="114"/>
      <c r="U67" s="114"/>
      <c r="V67" s="114"/>
      <c r="W67" s="114"/>
      <c r="X67" s="114"/>
      <c r="Y67" s="114"/>
      <c r="Z67" s="114"/>
      <c r="AA67" s="114"/>
      <c r="AB67" s="114"/>
      <c r="AC67" s="114"/>
      <c r="AD67" s="114"/>
      <c r="AE67" s="114"/>
      <c r="AF67" s="114"/>
      <c r="AG67" s="116">
        <f>'14 - Elektrotechnika'!J30</f>
        <v>0</v>
      </c>
      <c r="AH67" s="115"/>
      <c r="AI67" s="115"/>
      <c r="AJ67" s="115"/>
      <c r="AK67" s="115"/>
      <c r="AL67" s="115"/>
      <c r="AM67" s="115"/>
      <c r="AN67" s="116">
        <f>SUM(AG67,AT67)</f>
        <v>0</v>
      </c>
      <c r="AO67" s="115"/>
      <c r="AP67" s="115"/>
      <c r="AQ67" s="117" t="s">
        <v>78</v>
      </c>
      <c r="AR67" s="118"/>
      <c r="AS67" s="124">
        <v>0</v>
      </c>
      <c r="AT67" s="125">
        <f>ROUND(SUM(AV67:AW67),2)</f>
        <v>0</v>
      </c>
      <c r="AU67" s="126">
        <f>'14 - Elektrotechnika'!P81</f>
        <v>0</v>
      </c>
      <c r="AV67" s="125">
        <f>'14 - Elektrotechnika'!J33</f>
        <v>0</v>
      </c>
      <c r="AW67" s="125">
        <f>'14 - Elektrotechnika'!J34</f>
        <v>0</v>
      </c>
      <c r="AX67" s="125">
        <f>'14 - Elektrotechnika'!J35</f>
        <v>0</v>
      </c>
      <c r="AY67" s="125">
        <f>'14 - Elektrotechnika'!J36</f>
        <v>0</v>
      </c>
      <c r="AZ67" s="125">
        <f>'14 - Elektrotechnika'!F33</f>
        <v>0</v>
      </c>
      <c r="BA67" s="125">
        <f>'14 - Elektrotechnika'!F34</f>
        <v>0</v>
      </c>
      <c r="BB67" s="125">
        <f>'14 - Elektrotechnika'!F35</f>
        <v>0</v>
      </c>
      <c r="BC67" s="125">
        <f>'14 - Elektrotechnika'!F36</f>
        <v>0</v>
      </c>
      <c r="BD67" s="127">
        <f>'14 - Elektrotechnika'!F37</f>
        <v>0</v>
      </c>
      <c r="BE67" s="7"/>
      <c r="BT67" s="123" t="s">
        <v>79</v>
      </c>
      <c r="BV67" s="123" t="s">
        <v>73</v>
      </c>
      <c r="BW67" s="123" t="s">
        <v>114</v>
      </c>
      <c r="BX67" s="123" t="s">
        <v>5</v>
      </c>
      <c r="CL67" s="123" t="s">
        <v>19</v>
      </c>
      <c r="CM67" s="123" t="s">
        <v>79</v>
      </c>
    </row>
    <row r="68" s="2" customFormat="1" ht="30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4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44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</sheetData>
  <sheetProtection sheet="1" formatColumns="0" formatRows="0" objects="1" scenarios="1" spinCount="100000" saltValue="FCd8briTK/o1IMcIq/G5nEQ2XCgrCu44cGVqa9nlJW8MzmWvuwr/O138fHAJFbEEnPzJei/NBm8kEB8eRpLuzg==" hashValue="SRf9CYq7dOl+Ckd8YI22OWyKG0wk7JBsuOMQx3GScm1yIjc6eIarFP2285Hy3DLYgD5mNGPjINOSd2vPu9DxTQ==" algorithmName="SHA-512" password="CC35"/>
  <mergeCells count="90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D65:H65"/>
    <mergeCell ref="J65:AF65"/>
    <mergeCell ref="D66:H66"/>
    <mergeCell ref="J66:AF66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65:AP65"/>
    <mergeCell ref="AG65:AM65"/>
    <mergeCell ref="AN66:AP66"/>
    <mergeCell ref="AG66:AM66"/>
    <mergeCell ref="AN67:AP67"/>
    <mergeCell ref="AG67:AM67"/>
    <mergeCell ref="AN54:AP54"/>
  </mergeCells>
  <hyperlinks>
    <hyperlink ref="A55" location="'01 - zateplení obálky budovy'!C2" display="/"/>
    <hyperlink ref="A56" location="'02 - sanace suterénu'!C2" display="/"/>
    <hyperlink ref="A57" location="'03 - výměna střešní krytiny'!C2" display="/"/>
    <hyperlink ref="A58" location="'10 - ÚT byt č.1'!C2" display="/"/>
    <hyperlink ref="A59" location="'11 - ÚT byt č.2'!C2" display="/"/>
    <hyperlink ref="A60" location="'12 - ÚT byt č.3'!C2" display="/"/>
    <hyperlink ref="A61" location="'13 - ÚT byt č.4'!C2" display="/"/>
    <hyperlink ref="A62" location="'15 - Vedlejší náklady'!C2" display="/"/>
    <hyperlink ref="A63" location="'04 - opravy bytu č.1'!C2" display="/"/>
    <hyperlink ref="A64" location="'05 - opravy bytu č.2'!C2" display="/"/>
    <hyperlink ref="A65" location="'06 - opravy bytu č.3'!C2" display="/"/>
    <hyperlink ref="A66" location="'07 - opravy bytu č.4'!C2" display="/"/>
    <hyperlink ref="A67" location="'14 - Elektrotechni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1512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1513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ROUND((SUM(BE90:BE158)),  2)</f>
        <v>0</v>
      </c>
      <c r="G33" s="38"/>
      <c r="H33" s="38"/>
      <c r="I33" s="148">
        <v>0.20999999999999999</v>
      </c>
      <c r="J33" s="147">
        <f>ROUND(((SUM(BE90:BE158))*I33),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ROUND((SUM(BF90:BF158)),  2)</f>
        <v>0</v>
      </c>
      <c r="G34" s="38"/>
      <c r="H34" s="38"/>
      <c r="I34" s="148">
        <v>0.14999999999999999</v>
      </c>
      <c r="J34" s="147">
        <f>ROUND(((SUM(BF90:BF158))*I34),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04 - opravy bytu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J113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J126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1514</v>
      </c>
      <c r="E66" s="174"/>
      <c r="F66" s="174"/>
      <c r="G66" s="174"/>
      <c r="H66" s="174"/>
      <c r="I66" s="174"/>
      <c r="J66" s="175">
        <f>J127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1515</v>
      </c>
      <c r="E67" s="174"/>
      <c r="F67" s="174"/>
      <c r="G67" s="174"/>
      <c r="H67" s="174"/>
      <c r="I67" s="174"/>
      <c r="J67" s="175">
        <f>J132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1516</v>
      </c>
      <c r="E68" s="174"/>
      <c r="F68" s="174"/>
      <c r="G68" s="174"/>
      <c r="H68" s="174"/>
      <c r="I68" s="174"/>
      <c r="J68" s="175">
        <f>J137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J142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J149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04 - opravy bytu č.1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1023/4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P91+P126</f>
        <v>0</v>
      </c>
      <c r="Q90" s="96"/>
      <c r="R90" s="185">
        <f>R91+R126</f>
        <v>0.77699499999999999</v>
      </c>
      <c r="S90" s="96"/>
      <c r="T90" s="186">
        <f>T91+T126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BK91+BK126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P92+P100+P113+P123</f>
        <v>0</v>
      </c>
      <c r="Q91" s="196"/>
      <c r="R91" s="197">
        <f>R92+R100+R113+R123</f>
        <v>0.75985499999999995</v>
      </c>
      <c r="S91" s="196"/>
      <c r="T91" s="198">
        <f>T92+T100+T113+T123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BK92+BK100+BK113+BK123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SUM(P93:P99)</f>
        <v>0</v>
      </c>
      <c r="Q92" s="196"/>
      <c r="R92" s="197">
        <f>SUM(R93:R99)</f>
        <v>0.51781500000000003</v>
      </c>
      <c r="S92" s="196"/>
      <c r="T92" s="198">
        <f>SUM(T93:T99)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SUM(BK93:BK99)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1517</v>
      </c>
      <c r="F93" s="206" t="s">
        <v>1518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1519</v>
      </c>
    </row>
    <row r="94" s="2" customFormat="1">
      <c r="A94" s="38"/>
      <c r="B94" s="39"/>
      <c r="C94" s="40"/>
      <c r="D94" s="217" t="s">
        <v>169</v>
      </c>
      <c r="E94" s="40"/>
      <c r="F94" s="218" t="s">
        <v>1520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14" customFormat="1">
      <c r="A95" s="14"/>
      <c r="B95" s="232"/>
      <c r="C95" s="233"/>
      <c r="D95" s="217" t="s">
        <v>171</v>
      </c>
      <c r="E95" s="234" t="s">
        <v>19</v>
      </c>
      <c r="F95" s="235" t="s">
        <v>1521</v>
      </c>
      <c r="G95" s="233"/>
      <c r="H95" s="236">
        <v>7.5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171</v>
      </c>
      <c r="AU95" s="242" t="s">
        <v>167</v>
      </c>
      <c r="AV95" s="14" t="s">
        <v>167</v>
      </c>
      <c r="AW95" s="14" t="s">
        <v>33</v>
      </c>
      <c r="AX95" s="14" t="s">
        <v>79</v>
      </c>
      <c r="AY95" s="242" t="s">
        <v>157</v>
      </c>
    </row>
    <row r="96" s="2" customFormat="1" ht="24.15" customHeight="1">
      <c r="A96" s="38"/>
      <c r="B96" s="39"/>
      <c r="C96" s="204" t="s">
        <v>923</v>
      </c>
      <c r="D96" s="204" t="s">
        <v>161</v>
      </c>
      <c r="E96" s="205" t="s">
        <v>1522</v>
      </c>
      <c r="F96" s="206" t="s">
        <v>1523</v>
      </c>
      <c r="G96" s="207" t="s">
        <v>164</v>
      </c>
      <c r="H96" s="208">
        <v>7.5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0.017330000000000002</v>
      </c>
      <c r="R96" s="213">
        <f>Q96*H96</f>
        <v>0.12997500000000001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166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166</v>
      </c>
      <c r="BM96" s="215" t="s">
        <v>1524</v>
      </c>
    </row>
    <row r="97" s="2" customFormat="1">
      <c r="A97" s="38"/>
      <c r="B97" s="39"/>
      <c r="C97" s="40"/>
      <c r="D97" s="217" t="s">
        <v>169</v>
      </c>
      <c r="E97" s="40"/>
      <c r="F97" s="218" t="s">
        <v>1525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934</v>
      </c>
      <c r="D98" s="204" t="s">
        <v>161</v>
      </c>
      <c r="E98" s="205" t="s">
        <v>1526</v>
      </c>
      <c r="F98" s="206" t="s">
        <v>1527</v>
      </c>
      <c r="G98" s="207" t="s">
        <v>754</v>
      </c>
      <c r="H98" s="208">
        <v>24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0.0036600000000000001</v>
      </c>
      <c r="R98" s="213">
        <f>Q98*H98</f>
        <v>0.087840000000000001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1528</v>
      </c>
    </row>
    <row r="99" s="2" customFormat="1">
      <c r="A99" s="38"/>
      <c r="B99" s="39"/>
      <c r="C99" s="40"/>
      <c r="D99" s="217" t="s">
        <v>169</v>
      </c>
      <c r="E99" s="40"/>
      <c r="F99" s="218" t="s">
        <v>1529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264</v>
      </c>
      <c r="F100" s="202" t="s">
        <v>506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SUM(P101:P112)</f>
        <v>0</v>
      </c>
      <c r="Q100" s="196"/>
      <c r="R100" s="197">
        <f>SUM(R101:R112)</f>
        <v>0.24203999999999998</v>
      </c>
      <c r="S100" s="196"/>
      <c r="T100" s="198">
        <f>SUM(T101:T112)</f>
        <v>0.43099999999999994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79</v>
      </c>
      <c r="AY100" s="199" t="s">
        <v>157</v>
      </c>
      <c r="BK100" s="201">
        <f>SUM(BK101:BK112)</f>
        <v>0</v>
      </c>
    </row>
    <row r="101" s="2" customFormat="1" ht="24.15" customHeight="1">
      <c r="A101" s="38"/>
      <c r="B101" s="39"/>
      <c r="C101" s="204" t="s">
        <v>342</v>
      </c>
      <c r="D101" s="204" t="s">
        <v>161</v>
      </c>
      <c r="E101" s="205" t="s">
        <v>507</v>
      </c>
      <c r="F101" s="206" t="s">
        <v>508</v>
      </c>
      <c r="G101" s="207" t="s">
        <v>164</v>
      </c>
      <c r="H101" s="208">
        <v>25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4.0000000000000003E-05</v>
      </c>
      <c r="R101" s="213">
        <f>Q101*H101</f>
        <v>0.001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166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166</v>
      </c>
      <c r="BM101" s="215" t="s">
        <v>1530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510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802</v>
      </c>
      <c r="D103" s="204" t="s">
        <v>161</v>
      </c>
      <c r="E103" s="205" t="s">
        <v>1531</v>
      </c>
      <c r="F103" s="206" t="s">
        <v>1532</v>
      </c>
      <c r="G103" s="207" t="s">
        <v>1328</v>
      </c>
      <c r="H103" s="208">
        <v>1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0.22417999999999999</v>
      </c>
      <c r="R103" s="213">
        <f>Q103*H103</f>
        <v>0.22417999999999999</v>
      </c>
      <c r="S103" s="213">
        <v>0.17299999999999999</v>
      </c>
      <c r="T103" s="214">
        <f>S103*H103</f>
        <v>0.17299999999999999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166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166</v>
      </c>
      <c r="BM103" s="215" t="s">
        <v>1533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1534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37.8" customHeight="1">
      <c r="A105" s="38"/>
      <c r="B105" s="39"/>
      <c r="C105" s="204" t="s">
        <v>809</v>
      </c>
      <c r="D105" s="204" t="s">
        <v>161</v>
      </c>
      <c r="E105" s="205" t="s">
        <v>1535</v>
      </c>
      <c r="F105" s="206" t="s">
        <v>1536</v>
      </c>
      <c r="G105" s="207" t="s">
        <v>274</v>
      </c>
      <c r="H105" s="208">
        <v>6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0.00281</v>
      </c>
      <c r="R105" s="213">
        <f>Q105*H105</f>
        <v>0.01686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166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166</v>
      </c>
      <c r="BM105" s="215" t="s">
        <v>1537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1538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928</v>
      </c>
      <c r="D107" s="204" t="s">
        <v>161</v>
      </c>
      <c r="E107" s="205" t="s">
        <v>1539</v>
      </c>
      <c r="F107" s="206" t="s">
        <v>1540</v>
      </c>
      <c r="G107" s="207" t="s">
        <v>754</v>
      </c>
      <c r="H107" s="208">
        <v>12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0.002</v>
      </c>
      <c r="T107" s="214">
        <f>S107*H107</f>
        <v>0.024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166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166</v>
      </c>
      <c r="BM107" s="215" t="s">
        <v>1541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1542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2" customFormat="1" ht="24.15" customHeight="1">
      <c r="A109" s="38"/>
      <c r="B109" s="39"/>
      <c r="C109" s="204" t="s">
        <v>166</v>
      </c>
      <c r="D109" s="204" t="s">
        <v>161</v>
      </c>
      <c r="E109" s="205" t="s">
        <v>1543</v>
      </c>
      <c r="F109" s="206" t="s">
        <v>1544</v>
      </c>
      <c r="G109" s="207" t="s">
        <v>274</v>
      </c>
      <c r="H109" s="208">
        <v>25</v>
      </c>
      <c r="I109" s="209"/>
      <c r="J109" s="210">
        <f>ROUND(I109*H109,2)</f>
        <v>0</v>
      </c>
      <c r="K109" s="206" t="s">
        <v>165</v>
      </c>
      <c r="L109" s="44"/>
      <c r="M109" s="211" t="s">
        <v>19</v>
      </c>
      <c r="N109" s="212" t="s">
        <v>43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0.0089999999999999993</v>
      </c>
      <c r="T109" s="214">
        <f>S109*H109</f>
        <v>0.22499999999999998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166</v>
      </c>
      <c r="AT109" s="215" t="s">
        <v>161</v>
      </c>
      <c r="AU109" s="215" t="s">
        <v>167</v>
      </c>
      <c r="AY109" s="17" t="s">
        <v>157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167</v>
      </c>
      <c r="BK109" s="216">
        <f>ROUND(I109*H109,2)</f>
        <v>0</v>
      </c>
      <c r="BL109" s="17" t="s">
        <v>166</v>
      </c>
      <c r="BM109" s="215" t="s">
        <v>1545</v>
      </c>
    </row>
    <row r="110" s="2" customFormat="1">
      <c r="A110" s="38"/>
      <c r="B110" s="39"/>
      <c r="C110" s="40"/>
      <c r="D110" s="217" t="s">
        <v>169</v>
      </c>
      <c r="E110" s="40"/>
      <c r="F110" s="218" t="s">
        <v>1546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169</v>
      </c>
      <c r="AU110" s="17" t="s">
        <v>167</v>
      </c>
    </row>
    <row r="111" s="2" customFormat="1" ht="24.15" customHeight="1">
      <c r="A111" s="38"/>
      <c r="B111" s="39"/>
      <c r="C111" s="204" t="s">
        <v>531</v>
      </c>
      <c r="D111" s="204" t="s">
        <v>161</v>
      </c>
      <c r="E111" s="205" t="s">
        <v>1547</v>
      </c>
      <c r="F111" s="206" t="s">
        <v>1548</v>
      </c>
      <c r="G111" s="207" t="s">
        <v>274</v>
      </c>
      <c r="H111" s="208">
        <v>9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0.001</v>
      </c>
      <c r="T111" s="214">
        <f>S111*H111</f>
        <v>0.0090000000000000011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166</v>
      </c>
      <c r="BM111" s="215" t="s">
        <v>1549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1550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12" customFormat="1" ht="22.8" customHeight="1">
      <c r="A113" s="12"/>
      <c r="B113" s="188"/>
      <c r="C113" s="189"/>
      <c r="D113" s="190" t="s">
        <v>70</v>
      </c>
      <c r="E113" s="202" t="s">
        <v>581</v>
      </c>
      <c r="F113" s="202" t="s">
        <v>582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SUM(P114:P122)</f>
        <v>0</v>
      </c>
      <c r="Q113" s="196"/>
      <c r="R113" s="197">
        <f>SUM(R114:R122)</f>
        <v>0</v>
      </c>
      <c r="S113" s="196"/>
      <c r="T113" s="198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79</v>
      </c>
      <c r="AT113" s="200" t="s">
        <v>70</v>
      </c>
      <c r="AU113" s="200" t="s">
        <v>79</v>
      </c>
      <c r="AY113" s="199" t="s">
        <v>157</v>
      </c>
      <c r="BK113" s="201">
        <f>SUM(BK114:BK122)</f>
        <v>0</v>
      </c>
    </row>
    <row r="114" s="2" customFormat="1" ht="24.15" customHeight="1">
      <c r="A114" s="38"/>
      <c r="B114" s="39"/>
      <c r="C114" s="204" t="s">
        <v>207</v>
      </c>
      <c r="D114" s="204" t="s">
        <v>161</v>
      </c>
      <c r="E114" s="205" t="s">
        <v>1551</v>
      </c>
      <c r="F114" s="206" t="s">
        <v>1552</v>
      </c>
      <c r="G114" s="207" t="s">
        <v>585</v>
      </c>
      <c r="H114" s="208">
        <v>0.43099999999999999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166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166</v>
      </c>
      <c r="BM114" s="215" t="s">
        <v>1553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1554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158</v>
      </c>
      <c r="D116" s="204" t="s">
        <v>161</v>
      </c>
      <c r="E116" s="205" t="s">
        <v>589</v>
      </c>
      <c r="F116" s="206" t="s">
        <v>590</v>
      </c>
      <c r="G116" s="207" t="s">
        <v>585</v>
      </c>
      <c r="H116" s="208">
        <v>0.43099999999999999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166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166</v>
      </c>
      <c r="BM116" s="215" t="s">
        <v>1555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592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04" t="s">
        <v>254</v>
      </c>
      <c r="D118" s="204" t="s">
        <v>161</v>
      </c>
      <c r="E118" s="205" t="s">
        <v>593</v>
      </c>
      <c r="F118" s="206" t="s">
        <v>594</v>
      </c>
      <c r="G118" s="207" t="s">
        <v>585</v>
      </c>
      <c r="H118" s="208">
        <v>6.0339999999999998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166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166</v>
      </c>
      <c r="BM118" s="215" t="s">
        <v>1556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596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3"/>
      <c r="F120" s="235" t="s">
        <v>1557</v>
      </c>
      <c r="G120" s="233"/>
      <c r="H120" s="236">
        <v>6.0339999999999998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4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204</v>
      </c>
      <c r="D121" s="204" t="s">
        <v>161</v>
      </c>
      <c r="E121" s="205" t="s">
        <v>599</v>
      </c>
      <c r="F121" s="206" t="s">
        <v>600</v>
      </c>
      <c r="G121" s="207" t="s">
        <v>585</v>
      </c>
      <c r="H121" s="208">
        <v>0.43099999999999999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166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166</v>
      </c>
      <c r="BM121" s="215" t="s">
        <v>1558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602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2" customFormat="1" ht="22.8" customHeight="1">
      <c r="A123" s="12"/>
      <c r="B123" s="188"/>
      <c r="C123" s="189"/>
      <c r="D123" s="190" t="s">
        <v>70</v>
      </c>
      <c r="E123" s="202" t="s">
        <v>603</v>
      </c>
      <c r="F123" s="202" t="s">
        <v>604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SUM(P124:P125)</f>
        <v>0</v>
      </c>
      <c r="Q123" s="196"/>
      <c r="R123" s="197">
        <f>SUM(R124:R125)</f>
        <v>0</v>
      </c>
      <c r="S123" s="196"/>
      <c r="T123" s="198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9" t="s">
        <v>79</v>
      </c>
      <c r="AT123" s="200" t="s">
        <v>70</v>
      </c>
      <c r="AU123" s="200" t="s">
        <v>79</v>
      </c>
      <c r="AY123" s="199" t="s">
        <v>157</v>
      </c>
      <c r="BK123" s="201">
        <f>SUM(BK124:BK125)</f>
        <v>0</v>
      </c>
    </row>
    <row r="124" s="2" customFormat="1" ht="14.4" customHeight="1">
      <c r="A124" s="38"/>
      <c r="B124" s="39"/>
      <c r="C124" s="204" t="s">
        <v>196</v>
      </c>
      <c r="D124" s="204" t="s">
        <v>161</v>
      </c>
      <c r="E124" s="205" t="s">
        <v>606</v>
      </c>
      <c r="F124" s="206" t="s">
        <v>607</v>
      </c>
      <c r="G124" s="207" t="s">
        <v>585</v>
      </c>
      <c r="H124" s="208">
        <v>0.76000000000000001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166</v>
      </c>
      <c r="BM124" s="215" t="s">
        <v>1559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609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2" customFormat="1" ht="25.92" customHeight="1">
      <c r="A126" s="12"/>
      <c r="B126" s="188"/>
      <c r="C126" s="189"/>
      <c r="D126" s="190" t="s">
        <v>70</v>
      </c>
      <c r="E126" s="191" t="s">
        <v>610</v>
      </c>
      <c r="F126" s="191" t="s">
        <v>611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P127+P132+P137+P142+P149</f>
        <v>0</v>
      </c>
      <c r="Q126" s="196"/>
      <c r="R126" s="197">
        <f>R127+R132+R137+R142+R149</f>
        <v>0.017139999999999999</v>
      </c>
      <c r="S126" s="196"/>
      <c r="T126" s="198">
        <f>T127+T132+T137+T142+T149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71</v>
      </c>
      <c r="AY126" s="199" t="s">
        <v>157</v>
      </c>
      <c r="BK126" s="201">
        <f>BK127+BK132+BK137+BK142+BK149</f>
        <v>0</v>
      </c>
    </row>
    <row r="127" s="12" customFormat="1" ht="22.8" customHeight="1">
      <c r="A127" s="12"/>
      <c r="B127" s="188"/>
      <c r="C127" s="189"/>
      <c r="D127" s="190" t="s">
        <v>70</v>
      </c>
      <c r="E127" s="202" t="s">
        <v>1560</v>
      </c>
      <c r="F127" s="202" t="s">
        <v>1561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SUM(P128:P131)</f>
        <v>0</v>
      </c>
      <c r="Q127" s="196"/>
      <c r="R127" s="197">
        <f>SUM(R128:R131)</f>
        <v>0.00081999999999999998</v>
      </c>
      <c r="S127" s="196"/>
      <c r="T127" s="198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9" t="s">
        <v>167</v>
      </c>
      <c r="AT127" s="200" t="s">
        <v>70</v>
      </c>
      <c r="AU127" s="200" t="s">
        <v>79</v>
      </c>
      <c r="AY127" s="199" t="s">
        <v>157</v>
      </c>
      <c r="BK127" s="201">
        <f>SUM(BK128:BK131)</f>
        <v>0</v>
      </c>
    </row>
    <row r="128" s="2" customFormat="1" ht="14.4" customHeight="1">
      <c r="A128" s="38"/>
      <c r="B128" s="39"/>
      <c r="C128" s="204" t="s">
        <v>814</v>
      </c>
      <c r="D128" s="204" t="s">
        <v>161</v>
      </c>
      <c r="E128" s="205" t="s">
        <v>1562</v>
      </c>
      <c r="F128" s="206" t="s">
        <v>1563</v>
      </c>
      <c r="G128" s="207" t="s">
        <v>274</v>
      </c>
      <c r="H128" s="208">
        <v>2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0.00040999999999999999</v>
      </c>
      <c r="R128" s="213">
        <f>Q128*H128</f>
        <v>0.00081999999999999998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1564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1565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14.4" customHeight="1">
      <c r="A130" s="38"/>
      <c r="B130" s="39"/>
      <c r="C130" s="204" t="s">
        <v>819</v>
      </c>
      <c r="D130" s="204" t="s">
        <v>161</v>
      </c>
      <c r="E130" s="205" t="s">
        <v>1566</v>
      </c>
      <c r="F130" s="206" t="s">
        <v>1567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1568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1569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2" customFormat="1" ht="22.8" customHeight="1">
      <c r="A132" s="12"/>
      <c r="B132" s="188"/>
      <c r="C132" s="189"/>
      <c r="D132" s="190" t="s">
        <v>70</v>
      </c>
      <c r="E132" s="202" t="s">
        <v>1570</v>
      </c>
      <c r="F132" s="202" t="s">
        <v>1571</v>
      </c>
      <c r="G132" s="189"/>
      <c r="H132" s="189"/>
      <c r="I132" s="192"/>
      <c r="J132" s="203">
        <f>BK132</f>
        <v>0</v>
      </c>
      <c r="K132" s="189"/>
      <c r="L132" s="194"/>
      <c r="M132" s="195"/>
      <c r="N132" s="196"/>
      <c r="O132" s="196"/>
      <c r="P132" s="197">
        <f>SUM(P133:P136)</f>
        <v>0</v>
      </c>
      <c r="Q132" s="196"/>
      <c r="R132" s="197">
        <f>SUM(R133:R136)</f>
        <v>0.0079900000000000006</v>
      </c>
      <c r="S132" s="196"/>
      <c r="T132" s="198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167</v>
      </c>
      <c r="AT132" s="200" t="s">
        <v>70</v>
      </c>
      <c r="AU132" s="200" t="s">
        <v>79</v>
      </c>
      <c r="AY132" s="199" t="s">
        <v>157</v>
      </c>
      <c r="BK132" s="201">
        <f>SUM(BK133:BK136)</f>
        <v>0</v>
      </c>
    </row>
    <row r="133" s="2" customFormat="1" ht="24.15" customHeight="1">
      <c r="A133" s="38"/>
      <c r="B133" s="39"/>
      <c r="C133" s="204" t="s">
        <v>848</v>
      </c>
      <c r="D133" s="204" t="s">
        <v>161</v>
      </c>
      <c r="E133" s="205" t="s">
        <v>1572</v>
      </c>
      <c r="F133" s="206" t="s">
        <v>1573</v>
      </c>
      <c r="G133" s="207" t="s">
        <v>274</v>
      </c>
      <c r="H133" s="208">
        <v>4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0.0018500000000000001</v>
      </c>
      <c r="R133" s="213">
        <f>Q133*H133</f>
        <v>0.0074000000000000003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314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314</v>
      </c>
      <c r="BM133" s="215" t="s">
        <v>1574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1575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2" customFormat="1" ht="24.15" customHeight="1">
      <c r="A135" s="38"/>
      <c r="B135" s="39"/>
      <c r="C135" s="204" t="s">
        <v>855</v>
      </c>
      <c r="D135" s="204" t="s">
        <v>161</v>
      </c>
      <c r="E135" s="205" t="s">
        <v>1576</v>
      </c>
      <c r="F135" s="206" t="s">
        <v>1577</v>
      </c>
      <c r="G135" s="207" t="s">
        <v>754</v>
      </c>
      <c r="H135" s="208">
        <v>1</v>
      </c>
      <c r="I135" s="209"/>
      <c r="J135" s="210">
        <f>ROUND(I135*H135,2)</f>
        <v>0</v>
      </c>
      <c r="K135" s="206" t="s">
        <v>165</v>
      </c>
      <c r="L135" s="44"/>
      <c r="M135" s="211" t="s">
        <v>19</v>
      </c>
      <c r="N135" s="212" t="s">
        <v>43</v>
      </c>
      <c r="O135" s="84"/>
      <c r="P135" s="213">
        <f>O135*H135</f>
        <v>0</v>
      </c>
      <c r="Q135" s="213">
        <v>0.00059000000000000003</v>
      </c>
      <c r="R135" s="213">
        <f>Q135*H135</f>
        <v>0.00059000000000000003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314</v>
      </c>
      <c r="AT135" s="215" t="s">
        <v>161</v>
      </c>
      <c r="AU135" s="215" t="s">
        <v>167</v>
      </c>
      <c r="AY135" s="17" t="s">
        <v>157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167</v>
      </c>
      <c r="BK135" s="216">
        <f>ROUND(I135*H135,2)</f>
        <v>0</v>
      </c>
      <c r="BL135" s="17" t="s">
        <v>314</v>
      </c>
      <c r="BM135" s="215" t="s">
        <v>1578</v>
      </c>
    </row>
    <row r="136" s="2" customFormat="1">
      <c r="A136" s="38"/>
      <c r="B136" s="39"/>
      <c r="C136" s="40"/>
      <c r="D136" s="217" t="s">
        <v>169</v>
      </c>
      <c r="E136" s="40"/>
      <c r="F136" s="218" t="s">
        <v>1579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169</v>
      </c>
      <c r="AU136" s="17" t="s">
        <v>167</v>
      </c>
    </row>
    <row r="137" s="12" customFormat="1" ht="22.8" customHeight="1">
      <c r="A137" s="12"/>
      <c r="B137" s="188"/>
      <c r="C137" s="189"/>
      <c r="D137" s="190" t="s">
        <v>70</v>
      </c>
      <c r="E137" s="202" t="s">
        <v>1580</v>
      </c>
      <c r="F137" s="202" t="s">
        <v>1581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SUM(P138:P141)</f>
        <v>0</v>
      </c>
      <c r="Q137" s="196"/>
      <c r="R137" s="197">
        <f>SUM(R138:R141)</f>
        <v>0.00054000000000000001</v>
      </c>
      <c r="S137" s="196"/>
      <c r="T137" s="198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167</v>
      </c>
      <c r="AT137" s="200" t="s">
        <v>70</v>
      </c>
      <c r="AU137" s="200" t="s">
        <v>79</v>
      </c>
      <c r="AY137" s="199" t="s">
        <v>157</v>
      </c>
      <c r="BK137" s="201">
        <f>SUM(BK138:BK141)</f>
        <v>0</v>
      </c>
    </row>
    <row r="138" s="2" customFormat="1" ht="14.4" customHeight="1">
      <c r="A138" s="38"/>
      <c r="B138" s="39"/>
      <c r="C138" s="204" t="s">
        <v>862</v>
      </c>
      <c r="D138" s="204" t="s">
        <v>161</v>
      </c>
      <c r="E138" s="205" t="s">
        <v>1582</v>
      </c>
      <c r="F138" s="206" t="s">
        <v>1583</v>
      </c>
      <c r="G138" s="207" t="s">
        <v>754</v>
      </c>
      <c r="H138" s="208">
        <v>1</v>
      </c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0.00013999999999999999</v>
      </c>
      <c r="R138" s="213">
        <f>Q138*H138</f>
        <v>0.00013999999999999999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1584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1585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2" customFormat="1" ht="24.15" customHeight="1">
      <c r="A140" s="38"/>
      <c r="B140" s="39"/>
      <c r="C140" s="254" t="s">
        <v>897</v>
      </c>
      <c r="D140" s="254" t="s">
        <v>201</v>
      </c>
      <c r="E140" s="255" t="s">
        <v>1586</v>
      </c>
      <c r="F140" s="256" t="s">
        <v>1587</v>
      </c>
      <c r="G140" s="257" t="s">
        <v>754</v>
      </c>
      <c r="H140" s="258">
        <v>1</v>
      </c>
      <c r="I140" s="259"/>
      <c r="J140" s="260">
        <f>ROUND(I140*H140,2)</f>
        <v>0</v>
      </c>
      <c r="K140" s="256" t="s">
        <v>19</v>
      </c>
      <c r="L140" s="261"/>
      <c r="M140" s="262" t="s">
        <v>19</v>
      </c>
      <c r="N140" s="263" t="s">
        <v>43</v>
      </c>
      <c r="O140" s="84"/>
      <c r="P140" s="213">
        <f>O140*H140</f>
        <v>0</v>
      </c>
      <c r="Q140" s="213">
        <v>0.00040000000000000002</v>
      </c>
      <c r="R140" s="213">
        <f>Q140*H140</f>
        <v>0.00040000000000000002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388</v>
      </c>
      <c r="AT140" s="215" t="s">
        <v>201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1588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1587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2" customFormat="1" ht="22.8" customHeight="1">
      <c r="A142" s="12"/>
      <c r="B142" s="188"/>
      <c r="C142" s="189"/>
      <c r="D142" s="190" t="s">
        <v>70</v>
      </c>
      <c r="E142" s="202" t="s">
        <v>998</v>
      </c>
      <c r="F142" s="202" t="s">
        <v>999</v>
      </c>
      <c r="G142" s="189"/>
      <c r="H142" s="189"/>
      <c r="I142" s="192"/>
      <c r="J142" s="203">
        <f>BK142</f>
        <v>0</v>
      </c>
      <c r="K142" s="189"/>
      <c r="L142" s="194"/>
      <c r="M142" s="195"/>
      <c r="N142" s="196"/>
      <c r="O142" s="196"/>
      <c r="P142" s="197">
        <f>SUM(P143:P148)</f>
        <v>0</v>
      </c>
      <c r="Q142" s="196"/>
      <c r="R142" s="197">
        <f>SUM(R143:R148)</f>
        <v>0.00044000000000000002</v>
      </c>
      <c r="S142" s="196"/>
      <c r="T142" s="198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9" t="s">
        <v>167</v>
      </c>
      <c r="AT142" s="200" t="s">
        <v>70</v>
      </c>
      <c r="AU142" s="200" t="s">
        <v>79</v>
      </c>
      <c r="AY142" s="199" t="s">
        <v>157</v>
      </c>
      <c r="BK142" s="201">
        <f>SUM(BK143:BK148)</f>
        <v>0</v>
      </c>
    </row>
    <row r="143" s="2" customFormat="1" ht="24.15" customHeight="1">
      <c r="A143" s="38"/>
      <c r="B143" s="39"/>
      <c r="C143" s="204" t="s">
        <v>907</v>
      </c>
      <c r="D143" s="204" t="s">
        <v>161</v>
      </c>
      <c r="E143" s="205" t="s">
        <v>1589</v>
      </c>
      <c r="F143" s="206" t="s">
        <v>1590</v>
      </c>
      <c r="G143" s="207" t="s">
        <v>274</v>
      </c>
      <c r="H143" s="208">
        <v>4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6.0000000000000002E-05</v>
      </c>
      <c r="R143" s="213">
        <f>Q143*H143</f>
        <v>0.00024000000000000001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1591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1592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913</v>
      </c>
      <c r="D145" s="204" t="s">
        <v>161</v>
      </c>
      <c r="E145" s="205" t="s">
        <v>1593</v>
      </c>
      <c r="F145" s="206" t="s">
        <v>1594</v>
      </c>
      <c r="G145" s="207" t="s">
        <v>274</v>
      </c>
      <c r="H145" s="208">
        <v>4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2.0000000000000002E-05</v>
      </c>
      <c r="R145" s="213">
        <f>Q145*H145</f>
        <v>8.0000000000000007E-05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1595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1596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918</v>
      </c>
      <c r="D147" s="204" t="s">
        <v>161</v>
      </c>
      <c r="E147" s="205" t="s">
        <v>1597</v>
      </c>
      <c r="F147" s="206" t="s">
        <v>1598</v>
      </c>
      <c r="G147" s="207" t="s">
        <v>274</v>
      </c>
      <c r="H147" s="208">
        <v>4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3.0000000000000001E-05</v>
      </c>
      <c r="R147" s="213">
        <f>Q147*H147</f>
        <v>0.00012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1599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1600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12" customFormat="1" ht="22.8" customHeight="1">
      <c r="A149" s="12"/>
      <c r="B149" s="188"/>
      <c r="C149" s="189"/>
      <c r="D149" s="190" t="s">
        <v>70</v>
      </c>
      <c r="E149" s="202" t="s">
        <v>1027</v>
      </c>
      <c r="F149" s="202" t="s">
        <v>1028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SUM(P150:P158)</f>
        <v>0</v>
      </c>
      <c r="Q149" s="196"/>
      <c r="R149" s="197">
        <f>SUM(R150:R158)</f>
        <v>0.0073499999999999998</v>
      </c>
      <c r="S149" s="196"/>
      <c r="T149" s="198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167</v>
      </c>
      <c r="AT149" s="200" t="s">
        <v>70</v>
      </c>
      <c r="AU149" s="200" t="s">
        <v>79</v>
      </c>
      <c r="AY149" s="199" t="s">
        <v>157</v>
      </c>
      <c r="BK149" s="201">
        <f>SUM(BK150:BK158)</f>
        <v>0</v>
      </c>
    </row>
    <row r="150" s="2" customFormat="1" ht="14.4" customHeight="1">
      <c r="A150" s="38"/>
      <c r="B150" s="39"/>
      <c r="C150" s="204" t="s">
        <v>321</v>
      </c>
      <c r="D150" s="204" t="s">
        <v>161</v>
      </c>
      <c r="E150" s="205" t="s">
        <v>1601</v>
      </c>
      <c r="F150" s="206" t="s">
        <v>1602</v>
      </c>
      <c r="G150" s="207" t="s">
        <v>164</v>
      </c>
      <c r="H150" s="208">
        <v>30</v>
      </c>
      <c r="I150" s="209"/>
      <c r="J150" s="210">
        <f>ROUND(I150*H150,2)</f>
        <v>0</v>
      </c>
      <c r="K150" s="206" t="s">
        <v>165</v>
      </c>
      <c r="L150" s="44"/>
      <c r="M150" s="211" t="s">
        <v>19</v>
      </c>
      <c r="N150" s="212" t="s">
        <v>43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314</v>
      </c>
      <c r="AT150" s="215" t="s">
        <v>161</v>
      </c>
      <c r="AU150" s="215" t="s">
        <v>167</v>
      </c>
      <c r="AY150" s="17" t="s">
        <v>157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167</v>
      </c>
      <c r="BK150" s="216">
        <f>ROUND(I150*H150,2)</f>
        <v>0</v>
      </c>
      <c r="BL150" s="17" t="s">
        <v>314</v>
      </c>
      <c r="BM150" s="215" t="s">
        <v>1603</v>
      </c>
    </row>
    <row r="151" s="2" customFormat="1">
      <c r="A151" s="38"/>
      <c r="B151" s="39"/>
      <c r="C151" s="40"/>
      <c r="D151" s="217" t="s">
        <v>169</v>
      </c>
      <c r="E151" s="40"/>
      <c r="F151" s="218" t="s">
        <v>1604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169</v>
      </c>
      <c r="AU151" s="17" t="s">
        <v>167</v>
      </c>
    </row>
    <row r="152" s="2" customFormat="1" ht="14.4" customHeight="1">
      <c r="A152" s="38"/>
      <c r="B152" s="39"/>
      <c r="C152" s="254" t="s">
        <v>326</v>
      </c>
      <c r="D152" s="254" t="s">
        <v>201</v>
      </c>
      <c r="E152" s="255" t="s">
        <v>1605</v>
      </c>
      <c r="F152" s="256" t="s">
        <v>1606</v>
      </c>
      <c r="G152" s="257" t="s">
        <v>164</v>
      </c>
      <c r="H152" s="258">
        <v>36</v>
      </c>
      <c r="I152" s="259"/>
      <c r="J152" s="260">
        <f>ROUND(I152*H152,2)</f>
        <v>0</v>
      </c>
      <c r="K152" s="256" t="s">
        <v>165</v>
      </c>
      <c r="L152" s="261"/>
      <c r="M152" s="262" t="s">
        <v>19</v>
      </c>
      <c r="N152" s="263" t="s">
        <v>43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388</v>
      </c>
      <c r="AT152" s="215" t="s">
        <v>201</v>
      </c>
      <c r="AU152" s="215" t="s">
        <v>167</v>
      </c>
      <c r="AY152" s="17" t="s">
        <v>157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167</v>
      </c>
      <c r="BK152" s="216">
        <f>ROUND(I152*H152,2)</f>
        <v>0</v>
      </c>
      <c r="BL152" s="17" t="s">
        <v>314</v>
      </c>
      <c r="BM152" s="215" t="s">
        <v>1607</v>
      </c>
    </row>
    <row r="153" s="2" customFormat="1">
      <c r="A153" s="38"/>
      <c r="B153" s="39"/>
      <c r="C153" s="40"/>
      <c r="D153" s="217" t="s">
        <v>169</v>
      </c>
      <c r="E153" s="40"/>
      <c r="F153" s="218" t="s">
        <v>1606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169</v>
      </c>
      <c r="AU153" s="17" t="s">
        <v>167</v>
      </c>
    </row>
    <row r="154" s="14" customFormat="1">
      <c r="A154" s="14"/>
      <c r="B154" s="232"/>
      <c r="C154" s="233"/>
      <c r="D154" s="217" t="s">
        <v>171</v>
      </c>
      <c r="E154" s="233"/>
      <c r="F154" s="235" t="s">
        <v>1608</v>
      </c>
      <c r="G154" s="233"/>
      <c r="H154" s="236">
        <v>36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4</v>
      </c>
      <c r="AX154" s="14" t="s">
        <v>79</v>
      </c>
      <c r="AY154" s="242" t="s">
        <v>157</v>
      </c>
    </row>
    <row r="155" s="2" customFormat="1" ht="24.15" customHeight="1">
      <c r="A155" s="38"/>
      <c r="B155" s="39"/>
      <c r="C155" s="204" t="s">
        <v>331</v>
      </c>
      <c r="D155" s="204" t="s">
        <v>161</v>
      </c>
      <c r="E155" s="205" t="s">
        <v>1030</v>
      </c>
      <c r="F155" s="206" t="s">
        <v>1031</v>
      </c>
      <c r="G155" s="207" t="s">
        <v>164</v>
      </c>
      <c r="H155" s="208">
        <v>15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0.00020000000000000001</v>
      </c>
      <c r="R155" s="213">
        <f>Q155*H155</f>
        <v>0.0030000000000000001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1609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1033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7</v>
      </c>
      <c r="D157" s="204" t="s">
        <v>161</v>
      </c>
      <c r="E157" s="205" t="s">
        <v>1610</v>
      </c>
      <c r="F157" s="206" t="s">
        <v>1611</v>
      </c>
      <c r="G157" s="207" t="s">
        <v>164</v>
      </c>
      <c r="H157" s="208">
        <v>15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0.00029</v>
      </c>
      <c r="R157" s="213">
        <f>Q157*H157</f>
        <v>0.0043499999999999997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1612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1613</v>
      </c>
      <c r="G158" s="40"/>
      <c r="H158" s="40"/>
      <c r="I158" s="219"/>
      <c r="J158" s="40"/>
      <c r="K158" s="40"/>
      <c r="L158" s="44"/>
      <c r="M158" s="268"/>
      <c r="N158" s="269"/>
      <c r="O158" s="270"/>
      <c r="P158" s="270"/>
      <c r="Q158" s="270"/>
      <c r="R158" s="270"/>
      <c r="S158" s="270"/>
      <c r="T158" s="271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6.96" customHeight="1">
      <c r="A159" s="38"/>
      <c r="B159" s="59"/>
      <c r="C159" s="60"/>
      <c r="D159" s="60"/>
      <c r="E159" s="60"/>
      <c r="F159" s="60"/>
      <c r="G159" s="60"/>
      <c r="H159" s="60"/>
      <c r="I159" s="60"/>
      <c r="J159" s="60"/>
      <c r="K159" s="60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xP7+XeivKG/avhoYTjOoI3B7sjciyu6IUfDs68uRjuRumUXIIfn8kIZcFFCQn8gdoKXMaq0yLvqljaWIMWIdGQ==" hashValue="g67AH8Neq4u2O+ONYv2yxHnHZ3Sqk7Rdc9mkMAczCAl4uedTJeWes2Y7k78NAhx4ZRgnIv6KMXJjqF6t2Q7Hww==" algorithmName="SHA-512" password="CC35"/>
  <autoFilter ref="C89:K158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1614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1513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05 - opravy bytu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1514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1515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1516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05 - opravy bytu č.2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1023/4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0.77699499999999999</v>
      </c>
      <c r="S90" s="96"/>
      <c r="T90" s="186">
        <f>T91+T125</f>
        <v>0.43099999999999994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0.75985499999999995</v>
      </c>
      <c r="S91" s="196"/>
      <c r="T91" s="198">
        <f>T92+T99+T112+T122</f>
        <v>0.43099999999999994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1517</v>
      </c>
      <c r="F93" s="206" t="s">
        <v>1518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1519</v>
      </c>
    </row>
    <row r="94" s="2" customFormat="1">
      <c r="A94" s="38"/>
      <c r="B94" s="39"/>
      <c r="C94" s="40"/>
      <c r="D94" s="217" t="s">
        <v>169</v>
      </c>
      <c r="E94" s="40"/>
      <c r="F94" s="218" t="s">
        <v>1520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902</v>
      </c>
      <c r="D95" s="204" t="s">
        <v>161</v>
      </c>
      <c r="E95" s="205" t="s">
        <v>1522</v>
      </c>
      <c r="F95" s="206" t="s">
        <v>1523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1615</v>
      </c>
    </row>
    <row r="96" s="2" customFormat="1">
      <c r="A96" s="38"/>
      <c r="B96" s="39"/>
      <c r="C96" s="40"/>
      <c r="D96" s="217" t="s">
        <v>169</v>
      </c>
      <c r="E96" s="40"/>
      <c r="F96" s="218" t="s">
        <v>1525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907</v>
      </c>
      <c r="D97" s="204" t="s">
        <v>161</v>
      </c>
      <c r="E97" s="205" t="s">
        <v>1526</v>
      </c>
      <c r="F97" s="206" t="s">
        <v>1527</v>
      </c>
      <c r="G97" s="207" t="s">
        <v>754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1616</v>
      </c>
    </row>
    <row r="98" s="2" customFormat="1">
      <c r="A98" s="38"/>
      <c r="B98" s="39"/>
      <c r="C98" s="40"/>
      <c r="D98" s="217" t="s">
        <v>169</v>
      </c>
      <c r="E98" s="40"/>
      <c r="F98" s="218" t="s">
        <v>1529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506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0.24203999999999998</v>
      </c>
      <c r="S99" s="196"/>
      <c r="T99" s="198">
        <f>SUM(T100:T111)</f>
        <v>0.43099999999999994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507</v>
      </c>
      <c r="F100" s="206" t="s">
        <v>508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1530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510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802</v>
      </c>
      <c r="D102" s="204" t="s">
        <v>161</v>
      </c>
      <c r="E102" s="205" t="s">
        <v>1531</v>
      </c>
      <c r="F102" s="206" t="s">
        <v>1532</v>
      </c>
      <c r="G102" s="207" t="s">
        <v>1328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1617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1534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809</v>
      </c>
      <c r="D104" s="204" t="s">
        <v>161</v>
      </c>
      <c r="E104" s="205" t="s">
        <v>1535</v>
      </c>
      <c r="F104" s="206" t="s">
        <v>1536</v>
      </c>
      <c r="G104" s="207" t="s">
        <v>274</v>
      </c>
      <c r="H104" s="208">
        <v>6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0.01686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1618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1538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913</v>
      </c>
      <c r="D106" s="204" t="s">
        <v>161</v>
      </c>
      <c r="E106" s="205" t="s">
        <v>1539</v>
      </c>
      <c r="F106" s="206" t="s">
        <v>1540</v>
      </c>
      <c r="G106" s="207" t="s">
        <v>754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1619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1542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1543</v>
      </c>
      <c r="F108" s="206" t="s">
        <v>1544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1545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1546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531</v>
      </c>
      <c r="D110" s="204" t="s">
        <v>161</v>
      </c>
      <c r="E110" s="205" t="s">
        <v>1547</v>
      </c>
      <c r="F110" s="206" t="s">
        <v>1548</v>
      </c>
      <c r="G110" s="207" t="s">
        <v>274</v>
      </c>
      <c r="H110" s="208">
        <v>9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0.0090000000000000011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1620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1550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581</v>
      </c>
      <c r="F112" s="202" t="s">
        <v>582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1551</v>
      </c>
      <c r="F113" s="206" t="s">
        <v>1552</v>
      </c>
      <c r="G113" s="207" t="s">
        <v>585</v>
      </c>
      <c r="H113" s="208">
        <v>0.43099999999999999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1553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1554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589</v>
      </c>
      <c r="F115" s="206" t="s">
        <v>590</v>
      </c>
      <c r="G115" s="207" t="s">
        <v>585</v>
      </c>
      <c r="H115" s="208">
        <v>0.43099999999999999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1555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592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593</v>
      </c>
      <c r="F117" s="206" t="s">
        <v>594</v>
      </c>
      <c r="G117" s="207" t="s">
        <v>585</v>
      </c>
      <c r="H117" s="208">
        <v>6.0339999999999998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1556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1557</v>
      </c>
      <c r="G119" s="233"/>
      <c r="H119" s="236">
        <v>6.0339999999999998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599</v>
      </c>
      <c r="F120" s="206" t="s">
        <v>600</v>
      </c>
      <c r="G120" s="207" t="s">
        <v>585</v>
      </c>
      <c r="H120" s="208">
        <v>0.43099999999999999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1558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602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603</v>
      </c>
      <c r="F122" s="202" t="s">
        <v>604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606</v>
      </c>
      <c r="F123" s="206" t="s">
        <v>607</v>
      </c>
      <c r="G123" s="207" t="s">
        <v>585</v>
      </c>
      <c r="H123" s="208">
        <v>0.76000000000000001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1559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610</v>
      </c>
      <c r="F125" s="191" t="s">
        <v>611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1560</v>
      </c>
      <c r="F126" s="202" t="s">
        <v>1561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814</v>
      </c>
      <c r="D127" s="204" t="s">
        <v>161</v>
      </c>
      <c r="E127" s="205" t="s">
        <v>1562</v>
      </c>
      <c r="F127" s="206" t="s">
        <v>1563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1621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1565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819</v>
      </c>
      <c r="D129" s="204" t="s">
        <v>161</v>
      </c>
      <c r="E129" s="205" t="s">
        <v>1566</v>
      </c>
      <c r="F129" s="206" t="s">
        <v>1567</v>
      </c>
      <c r="G129" s="207" t="s">
        <v>754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1622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1569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1570</v>
      </c>
      <c r="F131" s="202" t="s">
        <v>1571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825</v>
      </c>
      <c r="D132" s="204" t="s">
        <v>161</v>
      </c>
      <c r="E132" s="205" t="s">
        <v>1572</v>
      </c>
      <c r="F132" s="206" t="s">
        <v>1573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1623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1575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848</v>
      </c>
      <c r="D134" s="204" t="s">
        <v>161</v>
      </c>
      <c r="E134" s="205" t="s">
        <v>1576</v>
      </c>
      <c r="F134" s="206" t="s">
        <v>1577</v>
      </c>
      <c r="G134" s="207" t="s">
        <v>754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1624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1579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1580</v>
      </c>
      <c r="F136" s="202" t="s">
        <v>1581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855</v>
      </c>
      <c r="D137" s="204" t="s">
        <v>161</v>
      </c>
      <c r="E137" s="205" t="s">
        <v>1582</v>
      </c>
      <c r="F137" s="206" t="s">
        <v>1583</v>
      </c>
      <c r="G137" s="207" t="s">
        <v>754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1625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1585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862</v>
      </c>
      <c r="D139" s="254" t="s">
        <v>201</v>
      </c>
      <c r="E139" s="255" t="s">
        <v>1586</v>
      </c>
      <c r="F139" s="256" t="s">
        <v>1587</v>
      </c>
      <c r="G139" s="257" t="s">
        <v>754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1626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1587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998</v>
      </c>
      <c r="F141" s="202" t="s">
        <v>999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885</v>
      </c>
      <c r="D142" s="204" t="s">
        <v>161</v>
      </c>
      <c r="E142" s="205" t="s">
        <v>1589</v>
      </c>
      <c r="F142" s="206" t="s">
        <v>1590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1627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1592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892</v>
      </c>
      <c r="D144" s="204" t="s">
        <v>161</v>
      </c>
      <c r="E144" s="205" t="s">
        <v>1593</v>
      </c>
      <c r="F144" s="206" t="s">
        <v>1594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1628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1596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897</v>
      </c>
      <c r="D146" s="204" t="s">
        <v>161</v>
      </c>
      <c r="E146" s="205" t="s">
        <v>1597</v>
      </c>
      <c r="F146" s="206" t="s">
        <v>1598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1629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1600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1027</v>
      </c>
      <c r="F148" s="202" t="s">
        <v>1028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1601</v>
      </c>
      <c r="F149" s="206" t="s">
        <v>1602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1603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1604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1605</v>
      </c>
      <c r="F151" s="256" t="s">
        <v>1606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1607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1606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1608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1030</v>
      </c>
      <c r="F154" s="206" t="s">
        <v>1031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1609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1033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1610</v>
      </c>
      <c r="F156" s="206" t="s">
        <v>1611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1612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1613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wJOgVe68VEDf8fEV5xLAHviy2jSx66o95z+13iadI5i0X8Y+Y6xTtBf6G3XBaoFixrhvDLoKl/k2zzRIoHVvRw==" hashValue="WS0VtP90wbKERzxiFH9WTvTj3Q+5doW84GyoSntvOpOnEc+/9ROjDYKb0O1/Fx9vYpKt65whpTGGHCYP3/Varw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1630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1513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06 - opravy bytu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1514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1515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1516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06 - opravy bytu č.3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1023/4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1517</v>
      </c>
      <c r="F93" s="206" t="s">
        <v>1518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1519</v>
      </c>
    </row>
    <row r="94" s="2" customFormat="1">
      <c r="A94" s="38"/>
      <c r="B94" s="39"/>
      <c r="C94" s="40"/>
      <c r="D94" s="217" t="s">
        <v>169</v>
      </c>
      <c r="E94" s="40"/>
      <c r="F94" s="218" t="s">
        <v>1520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902</v>
      </c>
      <c r="D95" s="204" t="s">
        <v>161</v>
      </c>
      <c r="E95" s="205" t="s">
        <v>1522</v>
      </c>
      <c r="F95" s="206" t="s">
        <v>1523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1631</v>
      </c>
    </row>
    <row r="96" s="2" customFormat="1">
      <c r="A96" s="38"/>
      <c r="B96" s="39"/>
      <c r="C96" s="40"/>
      <c r="D96" s="217" t="s">
        <v>169</v>
      </c>
      <c r="E96" s="40"/>
      <c r="F96" s="218" t="s">
        <v>1525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907</v>
      </c>
      <c r="D97" s="204" t="s">
        <v>161</v>
      </c>
      <c r="E97" s="205" t="s">
        <v>1526</v>
      </c>
      <c r="F97" s="206" t="s">
        <v>1527</v>
      </c>
      <c r="G97" s="207" t="s">
        <v>754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1632</v>
      </c>
    </row>
    <row r="98" s="2" customFormat="1">
      <c r="A98" s="38"/>
      <c r="B98" s="39"/>
      <c r="C98" s="40"/>
      <c r="D98" s="217" t="s">
        <v>169</v>
      </c>
      <c r="E98" s="40"/>
      <c r="F98" s="218" t="s">
        <v>1529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506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507</v>
      </c>
      <c r="F100" s="206" t="s">
        <v>508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1530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510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531</v>
      </c>
      <c r="D102" s="204" t="s">
        <v>161</v>
      </c>
      <c r="E102" s="205" t="s">
        <v>1531</v>
      </c>
      <c r="F102" s="206" t="s">
        <v>1532</v>
      </c>
      <c r="G102" s="207" t="s">
        <v>1328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1633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1534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809</v>
      </c>
      <c r="D104" s="204" t="s">
        <v>161</v>
      </c>
      <c r="E104" s="205" t="s">
        <v>1535</v>
      </c>
      <c r="F104" s="206" t="s">
        <v>1536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1634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1538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913</v>
      </c>
      <c r="D106" s="204" t="s">
        <v>161</v>
      </c>
      <c r="E106" s="205" t="s">
        <v>1539</v>
      </c>
      <c r="F106" s="206" t="s">
        <v>1540</v>
      </c>
      <c r="G106" s="207" t="s">
        <v>754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1635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1542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1543</v>
      </c>
      <c r="F108" s="206" t="s">
        <v>1544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1545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1546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802</v>
      </c>
      <c r="D110" s="204" t="s">
        <v>161</v>
      </c>
      <c r="E110" s="205" t="s">
        <v>1547</v>
      </c>
      <c r="F110" s="206" t="s">
        <v>1548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1636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1550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581</v>
      </c>
      <c r="F112" s="202" t="s">
        <v>582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1551</v>
      </c>
      <c r="F113" s="206" t="s">
        <v>1552</v>
      </c>
      <c r="G113" s="207" t="s">
        <v>585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1553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1554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589</v>
      </c>
      <c r="F115" s="206" t="s">
        <v>590</v>
      </c>
      <c r="G115" s="207" t="s">
        <v>585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1555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592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593</v>
      </c>
      <c r="F117" s="206" t="s">
        <v>594</v>
      </c>
      <c r="G117" s="207" t="s">
        <v>585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1556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1637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599</v>
      </c>
      <c r="F120" s="206" t="s">
        <v>600</v>
      </c>
      <c r="G120" s="207" t="s">
        <v>585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1558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602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603</v>
      </c>
      <c r="F122" s="202" t="s">
        <v>604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606</v>
      </c>
      <c r="F123" s="206" t="s">
        <v>607</v>
      </c>
      <c r="G123" s="207" t="s">
        <v>585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1559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610</v>
      </c>
      <c r="F125" s="191" t="s">
        <v>611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1560</v>
      </c>
      <c r="F126" s="202" t="s">
        <v>1561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814</v>
      </c>
      <c r="D127" s="204" t="s">
        <v>161</v>
      </c>
      <c r="E127" s="205" t="s">
        <v>1562</v>
      </c>
      <c r="F127" s="206" t="s">
        <v>1563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1638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1565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819</v>
      </c>
      <c r="D129" s="204" t="s">
        <v>161</v>
      </c>
      <c r="E129" s="205" t="s">
        <v>1566</v>
      </c>
      <c r="F129" s="206" t="s">
        <v>1567</v>
      </c>
      <c r="G129" s="207" t="s">
        <v>754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1639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1569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1570</v>
      </c>
      <c r="F131" s="202" t="s">
        <v>1571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825</v>
      </c>
      <c r="D132" s="204" t="s">
        <v>161</v>
      </c>
      <c r="E132" s="205" t="s">
        <v>1572</v>
      </c>
      <c r="F132" s="206" t="s">
        <v>1573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1640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1575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848</v>
      </c>
      <c r="D134" s="204" t="s">
        <v>161</v>
      </c>
      <c r="E134" s="205" t="s">
        <v>1576</v>
      </c>
      <c r="F134" s="206" t="s">
        <v>1577</v>
      </c>
      <c r="G134" s="207" t="s">
        <v>754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1641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1579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1580</v>
      </c>
      <c r="F136" s="202" t="s">
        <v>1581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855</v>
      </c>
      <c r="D137" s="204" t="s">
        <v>161</v>
      </c>
      <c r="E137" s="205" t="s">
        <v>1582</v>
      </c>
      <c r="F137" s="206" t="s">
        <v>1583</v>
      </c>
      <c r="G137" s="207" t="s">
        <v>754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1642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1585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862</v>
      </c>
      <c r="D139" s="254" t="s">
        <v>201</v>
      </c>
      <c r="E139" s="255" t="s">
        <v>1586</v>
      </c>
      <c r="F139" s="256" t="s">
        <v>1587</v>
      </c>
      <c r="G139" s="257" t="s">
        <v>754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1643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1587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998</v>
      </c>
      <c r="F141" s="202" t="s">
        <v>999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885</v>
      </c>
      <c r="D142" s="204" t="s">
        <v>161</v>
      </c>
      <c r="E142" s="205" t="s">
        <v>1589</v>
      </c>
      <c r="F142" s="206" t="s">
        <v>1590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1644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1592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892</v>
      </c>
      <c r="D144" s="204" t="s">
        <v>161</v>
      </c>
      <c r="E144" s="205" t="s">
        <v>1593</v>
      </c>
      <c r="F144" s="206" t="s">
        <v>1594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1645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1596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897</v>
      </c>
      <c r="D146" s="204" t="s">
        <v>161</v>
      </c>
      <c r="E146" s="205" t="s">
        <v>1597</v>
      </c>
      <c r="F146" s="206" t="s">
        <v>1598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1646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1600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1027</v>
      </c>
      <c r="F148" s="202" t="s">
        <v>1028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1601</v>
      </c>
      <c r="F149" s="206" t="s">
        <v>1602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1603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1604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1605</v>
      </c>
      <c r="F151" s="256" t="s">
        <v>1606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1607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1606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1608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1030</v>
      </c>
      <c r="F154" s="206" t="s">
        <v>1031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1609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1033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1610</v>
      </c>
      <c r="F156" s="206" t="s">
        <v>1611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1612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1613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xKDwz3IM9SnhnbG6aMksgeJvQIHriSlteMkiym99HmZHBceuzY8JbCX892VkiapWlZ3fOFzPxhnvii4QT0mvpg==" hashValue="NNPpjXYI+d5Fqr4XC0zph+yLUP4xXBzrGVW5iveH0AIEdY+Wu+ba+uysv+RfdmCTf/TBsWJ2IdglknqQ4UyabA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1647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1513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ROUND((SUM(BE90:BE157)),  2)</f>
        <v>0</v>
      </c>
      <c r="G33" s="38"/>
      <c r="H33" s="38"/>
      <c r="I33" s="148">
        <v>0.20999999999999999</v>
      </c>
      <c r="J33" s="147">
        <f>ROUND(((SUM(BE90:BE157))*I33),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ROUND((SUM(BF90:BF157)),  2)</f>
        <v>0</v>
      </c>
      <c r="G34" s="38"/>
      <c r="H34" s="38"/>
      <c r="I34" s="148">
        <v>0.14999999999999999</v>
      </c>
      <c r="J34" s="147">
        <f>ROUND(((SUM(BF90:BF157))*I34),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ROUND((SUM(BG90:BG157)),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ROUND((SUM(BH90:BH157)),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ROUND((SUM(BI90:BI157)),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07 - opravy bytu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J91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J92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126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128</v>
      </c>
      <c r="E63" s="174"/>
      <c r="F63" s="174"/>
      <c r="G63" s="174"/>
      <c r="H63" s="174"/>
      <c r="I63" s="174"/>
      <c r="J63" s="175">
        <f>J112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129</v>
      </c>
      <c r="E64" s="174"/>
      <c r="F64" s="174"/>
      <c r="G64" s="174"/>
      <c r="H64" s="174"/>
      <c r="I64" s="174"/>
      <c r="J64" s="175">
        <f>J122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130</v>
      </c>
      <c r="E65" s="168"/>
      <c r="F65" s="168"/>
      <c r="G65" s="168"/>
      <c r="H65" s="168"/>
      <c r="I65" s="168"/>
      <c r="J65" s="169">
        <f>J125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1514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1515</v>
      </c>
      <c r="E67" s="174"/>
      <c r="F67" s="174"/>
      <c r="G67" s="174"/>
      <c r="H67" s="174"/>
      <c r="I67" s="174"/>
      <c r="J67" s="175">
        <f>J131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1516</v>
      </c>
      <c r="E68" s="174"/>
      <c r="F68" s="174"/>
      <c r="G68" s="174"/>
      <c r="H68" s="174"/>
      <c r="I68" s="174"/>
      <c r="J68" s="175">
        <f>J136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71"/>
      <c r="C69" s="172"/>
      <c r="D69" s="173" t="s">
        <v>140</v>
      </c>
      <c r="E69" s="174"/>
      <c r="F69" s="174"/>
      <c r="G69" s="174"/>
      <c r="H69" s="174"/>
      <c r="I69" s="174"/>
      <c r="J69" s="175">
        <f>J141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141</v>
      </c>
      <c r="E70" s="174"/>
      <c r="F70" s="174"/>
      <c r="G70" s="174"/>
      <c r="H70" s="174"/>
      <c r="I70" s="174"/>
      <c r="J70" s="175">
        <f>J148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142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160" t="str">
        <f>E7</f>
        <v>Regenerace bytového fondu Mírová osada - ulic Koněvova a Zapletalova</v>
      </c>
      <c r="F80" s="32"/>
      <c r="G80" s="32"/>
      <c r="H80" s="32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116</v>
      </c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07 - opravy bytu č.4</v>
      </c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Zapletalova 1023/4</v>
      </c>
      <c r="G84" s="40"/>
      <c r="H84" s="40"/>
      <c r="I84" s="32" t="s">
        <v>23</v>
      </c>
      <c r="J84" s="72" t="str">
        <f>IF(J12="","",J12)</f>
        <v>23. 1. 2021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Statutární město Ostrava, obvod Slezská Ostrava</v>
      </c>
      <c r="G86" s="40"/>
      <c r="H86" s="40"/>
      <c r="I86" s="32" t="s">
        <v>31</v>
      </c>
      <c r="J86" s="36" t="str">
        <f>E21</f>
        <v>Made 4 BIM s.r.o.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34</v>
      </c>
      <c r="J87" s="36" t="str">
        <f>E24</f>
        <v>Made 4 BIM s.r.o.</v>
      </c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77"/>
      <c r="B89" s="178"/>
      <c r="C89" s="179" t="s">
        <v>143</v>
      </c>
      <c r="D89" s="180" t="s">
        <v>56</v>
      </c>
      <c r="E89" s="180" t="s">
        <v>52</v>
      </c>
      <c r="F89" s="180" t="s">
        <v>53</v>
      </c>
      <c r="G89" s="180" t="s">
        <v>144</v>
      </c>
      <c r="H89" s="180" t="s">
        <v>145</v>
      </c>
      <c r="I89" s="180" t="s">
        <v>146</v>
      </c>
      <c r="J89" s="180" t="s">
        <v>120</v>
      </c>
      <c r="K89" s="181" t="s">
        <v>147</v>
      </c>
      <c r="L89" s="182"/>
      <c r="M89" s="92" t="s">
        <v>19</v>
      </c>
      <c r="N89" s="93" t="s">
        <v>41</v>
      </c>
      <c r="O89" s="93" t="s">
        <v>148</v>
      </c>
      <c r="P89" s="93" t="s">
        <v>149</v>
      </c>
      <c r="Q89" s="93" t="s">
        <v>150</v>
      </c>
      <c r="R89" s="93" t="s">
        <v>151</v>
      </c>
      <c r="S89" s="93" t="s">
        <v>152</v>
      </c>
      <c r="T89" s="94" t="s">
        <v>153</v>
      </c>
      <c r="U89" s="177"/>
      <c r="V89" s="177"/>
      <c r="W89" s="177"/>
      <c r="X89" s="177"/>
      <c r="Y89" s="177"/>
      <c r="Z89" s="177"/>
      <c r="AA89" s="177"/>
      <c r="AB89" s="177"/>
      <c r="AC89" s="177"/>
      <c r="AD89" s="177"/>
      <c r="AE89" s="177"/>
    </row>
    <row r="90" s="2" customFormat="1" ht="22.8" customHeight="1">
      <c r="A90" s="38"/>
      <c r="B90" s="39"/>
      <c r="C90" s="99" t="s">
        <v>154</v>
      </c>
      <c r="D90" s="40"/>
      <c r="E90" s="40"/>
      <c r="F90" s="40"/>
      <c r="G90" s="40"/>
      <c r="H90" s="40"/>
      <c r="I90" s="40"/>
      <c r="J90" s="183">
        <f>BK90</f>
        <v>0</v>
      </c>
      <c r="K90" s="40"/>
      <c r="L90" s="44"/>
      <c r="M90" s="95"/>
      <c r="N90" s="184"/>
      <c r="O90" s="96"/>
      <c r="P90" s="185">
        <f>P91+P125</f>
        <v>0</v>
      </c>
      <c r="Q90" s="96"/>
      <c r="R90" s="185">
        <f>R91+R125</f>
        <v>0.76856500000000005</v>
      </c>
      <c r="S90" s="96"/>
      <c r="T90" s="186">
        <f>T91+T125</f>
        <v>0.42799999999999994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70</v>
      </c>
      <c r="AU90" s="17" t="s">
        <v>121</v>
      </c>
      <c r="BK90" s="187">
        <f>BK91+BK125</f>
        <v>0</v>
      </c>
    </row>
    <row r="91" s="12" customFormat="1" ht="25.92" customHeight="1">
      <c r="A91" s="12"/>
      <c r="B91" s="188"/>
      <c r="C91" s="189"/>
      <c r="D91" s="190" t="s">
        <v>70</v>
      </c>
      <c r="E91" s="191" t="s">
        <v>155</v>
      </c>
      <c r="F91" s="191" t="s">
        <v>156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P92+P99+P112+P122</f>
        <v>0</v>
      </c>
      <c r="Q91" s="196"/>
      <c r="R91" s="197">
        <f>R92+R99+R112+R122</f>
        <v>0.75142500000000001</v>
      </c>
      <c r="S91" s="196"/>
      <c r="T91" s="198">
        <f>T92+T99+T112+T122</f>
        <v>0.42799999999999994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79</v>
      </c>
      <c r="AT91" s="200" t="s">
        <v>70</v>
      </c>
      <c r="AU91" s="200" t="s">
        <v>71</v>
      </c>
      <c r="AY91" s="199" t="s">
        <v>157</v>
      </c>
      <c r="BK91" s="201">
        <f>BK92+BK99+BK112+BK122</f>
        <v>0</v>
      </c>
    </row>
    <row r="92" s="12" customFormat="1" ht="22.8" customHeight="1">
      <c r="A92" s="12"/>
      <c r="B92" s="188"/>
      <c r="C92" s="189"/>
      <c r="D92" s="190" t="s">
        <v>70</v>
      </c>
      <c r="E92" s="202" t="s">
        <v>158</v>
      </c>
      <c r="F92" s="202" t="s">
        <v>159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SUM(P93:P98)</f>
        <v>0</v>
      </c>
      <c r="Q92" s="196"/>
      <c r="R92" s="197">
        <f>SUM(R93:R98)</f>
        <v>0.51781500000000003</v>
      </c>
      <c r="S92" s="196"/>
      <c r="T92" s="198">
        <f>SUM(T93:T98)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79</v>
      </c>
      <c r="AT92" s="200" t="s">
        <v>70</v>
      </c>
      <c r="AU92" s="200" t="s">
        <v>79</v>
      </c>
      <c r="AY92" s="199" t="s">
        <v>157</v>
      </c>
      <c r="BK92" s="201">
        <f>SUM(BK93:BK98)</f>
        <v>0</v>
      </c>
    </row>
    <row r="93" s="2" customFormat="1" ht="14.4" customHeight="1">
      <c r="A93" s="38"/>
      <c r="B93" s="39"/>
      <c r="C93" s="204" t="s">
        <v>352</v>
      </c>
      <c r="D93" s="204" t="s">
        <v>161</v>
      </c>
      <c r="E93" s="205" t="s">
        <v>1517</v>
      </c>
      <c r="F93" s="206" t="s">
        <v>1518</v>
      </c>
      <c r="G93" s="207" t="s">
        <v>164</v>
      </c>
      <c r="H93" s="208">
        <v>7.5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0.040000000000000001</v>
      </c>
      <c r="R93" s="213">
        <f>Q93*H93</f>
        <v>0.29999999999999999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1519</v>
      </c>
    </row>
    <row r="94" s="2" customFormat="1">
      <c r="A94" s="38"/>
      <c r="B94" s="39"/>
      <c r="C94" s="40"/>
      <c r="D94" s="217" t="s">
        <v>169</v>
      </c>
      <c r="E94" s="40"/>
      <c r="F94" s="218" t="s">
        <v>1520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902</v>
      </c>
      <c r="D95" s="204" t="s">
        <v>161</v>
      </c>
      <c r="E95" s="205" t="s">
        <v>1522</v>
      </c>
      <c r="F95" s="206" t="s">
        <v>1523</v>
      </c>
      <c r="G95" s="207" t="s">
        <v>164</v>
      </c>
      <c r="H95" s="208">
        <v>7.5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0.017330000000000002</v>
      </c>
      <c r="R95" s="213">
        <f>Q95*H95</f>
        <v>0.12997500000000001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1648</v>
      </c>
    </row>
    <row r="96" s="2" customFormat="1">
      <c r="A96" s="38"/>
      <c r="B96" s="39"/>
      <c r="C96" s="40"/>
      <c r="D96" s="217" t="s">
        <v>169</v>
      </c>
      <c r="E96" s="40"/>
      <c r="F96" s="218" t="s">
        <v>1525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907</v>
      </c>
      <c r="D97" s="204" t="s">
        <v>161</v>
      </c>
      <c r="E97" s="205" t="s">
        <v>1526</v>
      </c>
      <c r="F97" s="206" t="s">
        <v>1527</v>
      </c>
      <c r="G97" s="207" t="s">
        <v>754</v>
      </c>
      <c r="H97" s="208">
        <v>24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0.0036600000000000001</v>
      </c>
      <c r="R97" s="213">
        <f>Q97*H97</f>
        <v>0.087840000000000001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1649</v>
      </c>
    </row>
    <row r="98" s="2" customFormat="1">
      <c r="A98" s="38"/>
      <c r="B98" s="39"/>
      <c r="C98" s="40"/>
      <c r="D98" s="217" t="s">
        <v>169</v>
      </c>
      <c r="E98" s="40"/>
      <c r="F98" s="218" t="s">
        <v>1529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2" customFormat="1" ht="22.8" customHeight="1">
      <c r="A99" s="12"/>
      <c r="B99" s="188"/>
      <c r="C99" s="189"/>
      <c r="D99" s="190" t="s">
        <v>70</v>
      </c>
      <c r="E99" s="202" t="s">
        <v>264</v>
      </c>
      <c r="F99" s="202" t="s">
        <v>506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0.23360999999999998</v>
      </c>
      <c r="S99" s="196"/>
      <c r="T99" s="198">
        <f>SUM(T100:T111)</f>
        <v>0.42799999999999994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79</v>
      </c>
      <c r="AT99" s="200" t="s">
        <v>70</v>
      </c>
      <c r="AU99" s="200" t="s">
        <v>79</v>
      </c>
      <c r="AY99" s="199" t="s">
        <v>157</v>
      </c>
      <c r="BK99" s="201">
        <f>SUM(BK100:BK111)</f>
        <v>0</v>
      </c>
    </row>
    <row r="100" s="2" customFormat="1" ht="24.15" customHeight="1">
      <c r="A100" s="38"/>
      <c r="B100" s="39"/>
      <c r="C100" s="204" t="s">
        <v>342</v>
      </c>
      <c r="D100" s="204" t="s">
        <v>161</v>
      </c>
      <c r="E100" s="205" t="s">
        <v>507</v>
      </c>
      <c r="F100" s="206" t="s">
        <v>508</v>
      </c>
      <c r="G100" s="207" t="s">
        <v>164</v>
      </c>
      <c r="H100" s="208">
        <v>25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4.0000000000000003E-05</v>
      </c>
      <c r="R100" s="213">
        <f>Q100*H100</f>
        <v>0.001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1530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510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2" customFormat="1" ht="24.15" customHeight="1">
      <c r="A102" s="38"/>
      <c r="B102" s="39"/>
      <c r="C102" s="204" t="s">
        <v>531</v>
      </c>
      <c r="D102" s="204" t="s">
        <v>161</v>
      </c>
      <c r="E102" s="205" t="s">
        <v>1531</v>
      </c>
      <c r="F102" s="206" t="s">
        <v>1532</v>
      </c>
      <c r="G102" s="207" t="s">
        <v>1328</v>
      </c>
      <c r="H102" s="208">
        <v>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0.22417999999999999</v>
      </c>
      <c r="R102" s="213">
        <f>Q102*H102</f>
        <v>0.22417999999999999</v>
      </c>
      <c r="S102" s="213">
        <v>0.17299999999999999</v>
      </c>
      <c r="T102" s="214">
        <f>S102*H102</f>
        <v>0.17299999999999999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1650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1534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2" customFormat="1" ht="37.8" customHeight="1">
      <c r="A104" s="38"/>
      <c r="B104" s="39"/>
      <c r="C104" s="204" t="s">
        <v>809</v>
      </c>
      <c r="D104" s="204" t="s">
        <v>161</v>
      </c>
      <c r="E104" s="205" t="s">
        <v>1535</v>
      </c>
      <c r="F104" s="206" t="s">
        <v>1536</v>
      </c>
      <c r="G104" s="207" t="s">
        <v>274</v>
      </c>
      <c r="H104" s="208">
        <v>3</v>
      </c>
      <c r="I104" s="209"/>
      <c r="J104" s="210">
        <f>ROUND(I104*H104,2)</f>
        <v>0</v>
      </c>
      <c r="K104" s="206" t="s">
        <v>165</v>
      </c>
      <c r="L104" s="44"/>
      <c r="M104" s="211" t="s">
        <v>19</v>
      </c>
      <c r="N104" s="212" t="s">
        <v>43</v>
      </c>
      <c r="O104" s="84"/>
      <c r="P104" s="213">
        <f>O104*H104</f>
        <v>0</v>
      </c>
      <c r="Q104" s="213">
        <v>0.00281</v>
      </c>
      <c r="R104" s="213">
        <f>Q104*H104</f>
        <v>0.00843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166</v>
      </c>
      <c r="AT104" s="215" t="s">
        <v>161</v>
      </c>
      <c r="AU104" s="215" t="s">
        <v>167</v>
      </c>
      <c r="AY104" s="17" t="s">
        <v>157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167</v>
      </c>
      <c r="BK104" s="216">
        <f>ROUND(I104*H104,2)</f>
        <v>0</v>
      </c>
      <c r="BL104" s="17" t="s">
        <v>166</v>
      </c>
      <c r="BM104" s="215" t="s">
        <v>1651</v>
      </c>
    </row>
    <row r="105" s="2" customFormat="1">
      <c r="A105" s="38"/>
      <c r="B105" s="39"/>
      <c r="C105" s="40"/>
      <c r="D105" s="217" t="s">
        <v>169</v>
      </c>
      <c r="E105" s="40"/>
      <c r="F105" s="218" t="s">
        <v>1538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169</v>
      </c>
      <c r="AU105" s="17" t="s">
        <v>167</v>
      </c>
    </row>
    <row r="106" s="2" customFormat="1" ht="24.15" customHeight="1">
      <c r="A106" s="38"/>
      <c r="B106" s="39"/>
      <c r="C106" s="204" t="s">
        <v>913</v>
      </c>
      <c r="D106" s="204" t="s">
        <v>161</v>
      </c>
      <c r="E106" s="205" t="s">
        <v>1539</v>
      </c>
      <c r="F106" s="206" t="s">
        <v>1540</v>
      </c>
      <c r="G106" s="207" t="s">
        <v>754</v>
      </c>
      <c r="H106" s="208">
        <v>12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0.002</v>
      </c>
      <c r="T106" s="214">
        <f>S106*H106</f>
        <v>0.024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1652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1542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2" customFormat="1" ht="24.15" customHeight="1">
      <c r="A108" s="38"/>
      <c r="B108" s="39"/>
      <c r="C108" s="204" t="s">
        <v>166</v>
      </c>
      <c r="D108" s="204" t="s">
        <v>161</v>
      </c>
      <c r="E108" s="205" t="s">
        <v>1543</v>
      </c>
      <c r="F108" s="206" t="s">
        <v>1544</v>
      </c>
      <c r="G108" s="207" t="s">
        <v>274</v>
      </c>
      <c r="H108" s="208">
        <v>25</v>
      </c>
      <c r="I108" s="209"/>
      <c r="J108" s="210">
        <f>ROUND(I108*H108,2)</f>
        <v>0</v>
      </c>
      <c r="K108" s="206" t="s">
        <v>165</v>
      </c>
      <c r="L108" s="44"/>
      <c r="M108" s="211" t="s">
        <v>19</v>
      </c>
      <c r="N108" s="212" t="s">
        <v>43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0.0089999999999999993</v>
      </c>
      <c r="T108" s="214">
        <f>S108*H108</f>
        <v>0.22499999999999998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166</v>
      </c>
      <c r="AT108" s="215" t="s">
        <v>161</v>
      </c>
      <c r="AU108" s="215" t="s">
        <v>167</v>
      </c>
      <c r="AY108" s="17" t="s">
        <v>157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167</v>
      </c>
      <c r="BK108" s="216">
        <f>ROUND(I108*H108,2)</f>
        <v>0</v>
      </c>
      <c r="BL108" s="17" t="s">
        <v>166</v>
      </c>
      <c r="BM108" s="215" t="s">
        <v>1545</v>
      </c>
    </row>
    <row r="109" s="2" customFormat="1">
      <c r="A109" s="38"/>
      <c r="B109" s="39"/>
      <c r="C109" s="40"/>
      <c r="D109" s="217" t="s">
        <v>169</v>
      </c>
      <c r="E109" s="40"/>
      <c r="F109" s="218" t="s">
        <v>1546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169</v>
      </c>
      <c r="AU109" s="17" t="s">
        <v>167</v>
      </c>
    </row>
    <row r="110" s="2" customFormat="1" ht="24.15" customHeight="1">
      <c r="A110" s="38"/>
      <c r="B110" s="39"/>
      <c r="C110" s="204" t="s">
        <v>802</v>
      </c>
      <c r="D110" s="204" t="s">
        <v>161</v>
      </c>
      <c r="E110" s="205" t="s">
        <v>1547</v>
      </c>
      <c r="F110" s="206" t="s">
        <v>1548</v>
      </c>
      <c r="G110" s="207" t="s">
        <v>274</v>
      </c>
      <c r="H110" s="208">
        <v>6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0.001</v>
      </c>
      <c r="T110" s="214">
        <f>S110*H110</f>
        <v>0.0060000000000000001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1653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1550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2" customFormat="1" ht="22.8" customHeight="1">
      <c r="A112" s="12"/>
      <c r="B112" s="188"/>
      <c r="C112" s="189"/>
      <c r="D112" s="190" t="s">
        <v>70</v>
      </c>
      <c r="E112" s="202" t="s">
        <v>581</v>
      </c>
      <c r="F112" s="202" t="s">
        <v>582</v>
      </c>
      <c r="G112" s="189"/>
      <c r="H112" s="189"/>
      <c r="I112" s="192"/>
      <c r="J112" s="203">
        <f>BK112</f>
        <v>0</v>
      </c>
      <c r="K112" s="189"/>
      <c r="L112" s="194"/>
      <c r="M112" s="195"/>
      <c r="N112" s="196"/>
      <c r="O112" s="196"/>
      <c r="P112" s="197">
        <f>SUM(P113:P121)</f>
        <v>0</v>
      </c>
      <c r="Q112" s="196"/>
      <c r="R112" s="197">
        <f>SUM(R113:R121)</f>
        <v>0</v>
      </c>
      <c r="S112" s="196"/>
      <c r="T112" s="198">
        <f>SUM(T113:T121)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79</v>
      </c>
      <c r="AT112" s="200" t="s">
        <v>70</v>
      </c>
      <c r="AU112" s="200" t="s">
        <v>79</v>
      </c>
      <c r="AY112" s="199" t="s">
        <v>157</v>
      </c>
      <c r="BK112" s="201">
        <f>SUM(BK113:BK121)</f>
        <v>0</v>
      </c>
    </row>
    <row r="113" s="2" customFormat="1" ht="24.15" customHeight="1">
      <c r="A113" s="38"/>
      <c r="B113" s="39"/>
      <c r="C113" s="204" t="s">
        <v>207</v>
      </c>
      <c r="D113" s="204" t="s">
        <v>161</v>
      </c>
      <c r="E113" s="205" t="s">
        <v>1551</v>
      </c>
      <c r="F113" s="206" t="s">
        <v>1552</v>
      </c>
      <c r="G113" s="207" t="s">
        <v>585</v>
      </c>
      <c r="H113" s="208">
        <v>0.42799999999999999</v>
      </c>
      <c r="I113" s="209"/>
      <c r="J113" s="210">
        <f>ROUND(I113*H113,2)</f>
        <v>0</v>
      </c>
      <c r="K113" s="206" t="s">
        <v>165</v>
      </c>
      <c r="L113" s="44"/>
      <c r="M113" s="211" t="s">
        <v>19</v>
      </c>
      <c r="N113" s="212" t="s">
        <v>43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166</v>
      </c>
      <c r="AT113" s="215" t="s">
        <v>161</v>
      </c>
      <c r="AU113" s="215" t="s">
        <v>167</v>
      </c>
      <c r="AY113" s="17" t="s">
        <v>157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167</v>
      </c>
      <c r="BK113" s="216">
        <f>ROUND(I113*H113,2)</f>
        <v>0</v>
      </c>
      <c r="BL113" s="17" t="s">
        <v>166</v>
      </c>
      <c r="BM113" s="215" t="s">
        <v>1553</v>
      </c>
    </row>
    <row r="114" s="2" customFormat="1">
      <c r="A114" s="38"/>
      <c r="B114" s="39"/>
      <c r="C114" s="40"/>
      <c r="D114" s="217" t="s">
        <v>169</v>
      </c>
      <c r="E114" s="40"/>
      <c r="F114" s="218" t="s">
        <v>1554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169</v>
      </c>
      <c r="AU114" s="17" t="s">
        <v>167</v>
      </c>
    </row>
    <row r="115" s="2" customFormat="1" ht="24.15" customHeight="1">
      <c r="A115" s="38"/>
      <c r="B115" s="39"/>
      <c r="C115" s="204" t="s">
        <v>158</v>
      </c>
      <c r="D115" s="204" t="s">
        <v>161</v>
      </c>
      <c r="E115" s="205" t="s">
        <v>589</v>
      </c>
      <c r="F115" s="206" t="s">
        <v>590</v>
      </c>
      <c r="G115" s="207" t="s">
        <v>585</v>
      </c>
      <c r="H115" s="208">
        <v>0.42799999999999999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1555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592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2" customFormat="1" ht="24.15" customHeight="1">
      <c r="A117" s="38"/>
      <c r="B117" s="39"/>
      <c r="C117" s="204" t="s">
        <v>254</v>
      </c>
      <c r="D117" s="204" t="s">
        <v>161</v>
      </c>
      <c r="E117" s="205" t="s">
        <v>593</v>
      </c>
      <c r="F117" s="206" t="s">
        <v>594</v>
      </c>
      <c r="G117" s="207" t="s">
        <v>585</v>
      </c>
      <c r="H117" s="208">
        <v>5.992</v>
      </c>
      <c r="I117" s="209"/>
      <c r="J117" s="210">
        <f>ROUND(I117*H117,2)</f>
        <v>0</v>
      </c>
      <c r="K117" s="206" t="s">
        <v>165</v>
      </c>
      <c r="L117" s="44"/>
      <c r="M117" s="211" t="s">
        <v>19</v>
      </c>
      <c r="N117" s="212" t="s">
        <v>43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166</v>
      </c>
      <c r="AT117" s="215" t="s">
        <v>161</v>
      </c>
      <c r="AU117" s="215" t="s">
        <v>167</v>
      </c>
      <c r="AY117" s="17" t="s">
        <v>157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167</v>
      </c>
      <c r="BK117" s="216">
        <f>ROUND(I117*H117,2)</f>
        <v>0</v>
      </c>
      <c r="BL117" s="17" t="s">
        <v>166</v>
      </c>
      <c r="BM117" s="215" t="s">
        <v>1556</v>
      </c>
    </row>
    <row r="118" s="2" customFormat="1">
      <c r="A118" s="38"/>
      <c r="B118" s="39"/>
      <c r="C118" s="40"/>
      <c r="D118" s="217" t="s">
        <v>169</v>
      </c>
      <c r="E118" s="40"/>
      <c r="F118" s="218" t="s">
        <v>596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169</v>
      </c>
      <c r="AU118" s="17" t="s">
        <v>167</v>
      </c>
    </row>
    <row r="119" s="14" customFormat="1">
      <c r="A119" s="14"/>
      <c r="B119" s="232"/>
      <c r="C119" s="233"/>
      <c r="D119" s="217" t="s">
        <v>171</v>
      </c>
      <c r="E119" s="233"/>
      <c r="F119" s="235" t="s">
        <v>1637</v>
      </c>
      <c r="G119" s="233"/>
      <c r="H119" s="236">
        <v>5.992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2" t="s">
        <v>171</v>
      </c>
      <c r="AU119" s="242" t="s">
        <v>167</v>
      </c>
      <c r="AV119" s="14" t="s">
        <v>167</v>
      </c>
      <c r="AW119" s="14" t="s">
        <v>4</v>
      </c>
      <c r="AX119" s="14" t="s">
        <v>79</v>
      </c>
      <c r="AY119" s="242" t="s">
        <v>157</v>
      </c>
    </row>
    <row r="120" s="2" customFormat="1" ht="24.15" customHeight="1">
      <c r="A120" s="38"/>
      <c r="B120" s="39"/>
      <c r="C120" s="204" t="s">
        <v>204</v>
      </c>
      <c r="D120" s="204" t="s">
        <v>161</v>
      </c>
      <c r="E120" s="205" t="s">
        <v>599</v>
      </c>
      <c r="F120" s="206" t="s">
        <v>600</v>
      </c>
      <c r="G120" s="207" t="s">
        <v>585</v>
      </c>
      <c r="H120" s="208">
        <v>0.42799999999999999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1558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602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12" customFormat="1" ht="22.8" customHeight="1">
      <c r="A122" s="12"/>
      <c r="B122" s="188"/>
      <c r="C122" s="189"/>
      <c r="D122" s="190" t="s">
        <v>70</v>
      </c>
      <c r="E122" s="202" t="s">
        <v>603</v>
      </c>
      <c r="F122" s="202" t="s">
        <v>604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SUM(P123:P124)</f>
        <v>0</v>
      </c>
      <c r="Q122" s="196"/>
      <c r="R122" s="197">
        <f>SUM(R123:R124)</f>
        <v>0</v>
      </c>
      <c r="S122" s="196"/>
      <c r="T122" s="198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79</v>
      </c>
      <c r="AT122" s="200" t="s">
        <v>70</v>
      </c>
      <c r="AU122" s="200" t="s">
        <v>79</v>
      </c>
      <c r="AY122" s="199" t="s">
        <v>157</v>
      </c>
      <c r="BK122" s="201">
        <f>SUM(BK123:BK124)</f>
        <v>0</v>
      </c>
    </row>
    <row r="123" s="2" customFormat="1" ht="14.4" customHeight="1">
      <c r="A123" s="38"/>
      <c r="B123" s="39"/>
      <c r="C123" s="204" t="s">
        <v>196</v>
      </c>
      <c r="D123" s="204" t="s">
        <v>161</v>
      </c>
      <c r="E123" s="205" t="s">
        <v>606</v>
      </c>
      <c r="F123" s="206" t="s">
        <v>607</v>
      </c>
      <c r="G123" s="207" t="s">
        <v>585</v>
      </c>
      <c r="H123" s="208">
        <v>0.751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1559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609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2" customFormat="1" ht="25.92" customHeight="1">
      <c r="A125" s="12"/>
      <c r="B125" s="188"/>
      <c r="C125" s="189"/>
      <c r="D125" s="190" t="s">
        <v>70</v>
      </c>
      <c r="E125" s="191" t="s">
        <v>610</v>
      </c>
      <c r="F125" s="191" t="s">
        <v>611</v>
      </c>
      <c r="G125" s="189"/>
      <c r="H125" s="189"/>
      <c r="I125" s="192"/>
      <c r="J125" s="193">
        <f>BK125</f>
        <v>0</v>
      </c>
      <c r="K125" s="189"/>
      <c r="L125" s="194"/>
      <c r="M125" s="195"/>
      <c r="N125" s="196"/>
      <c r="O125" s="196"/>
      <c r="P125" s="197">
        <f>P126+P131+P136+P141+P148</f>
        <v>0</v>
      </c>
      <c r="Q125" s="196"/>
      <c r="R125" s="197">
        <f>R126+R131+R136+R141+R148</f>
        <v>0.017139999999999999</v>
      </c>
      <c r="S125" s="196"/>
      <c r="T125" s="198">
        <f>T126+T131+T136+T141+T148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99" t="s">
        <v>167</v>
      </c>
      <c r="AT125" s="200" t="s">
        <v>70</v>
      </c>
      <c r="AU125" s="200" t="s">
        <v>71</v>
      </c>
      <c r="AY125" s="199" t="s">
        <v>157</v>
      </c>
      <c r="BK125" s="201">
        <f>BK126+BK131+BK136+BK141+BK148</f>
        <v>0</v>
      </c>
    </row>
    <row r="126" s="12" customFormat="1" ht="22.8" customHeight="1">
      <c r="A126" s="12"/>
      <c r="B126" s="188"/>
      <c r="C126" s="189"/>
      <c r="D126" s="190" t="s">
        <v>70</v>
      </c>
      <c r="E126" s="202" t="s">
        <v>1560</v>
      </c>
      <c r="F126" s="202" t="s">
        <v>1561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SUM(P127:P130)</f>
        <v>0</v>
      </c>
      <c r="Q126" s="196"/>
      <c r="R126" s="197">
        <f>SUM(R127:R130)</f>
        <v>0.00081999999999999998</v>
      </c>
      <c r="S126" s="196"/>
      <c r="T126" s="198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167</v>
      </c>
      <c r="AT126" s="200" t="s">
        <v>70</v>
      </c>
      <c r="AU126" s="200" t="s">
        <v>79</v>
      </c>
      <c r="AY126" s="199" t="s">
        <v>157</v>
      </c>
      <c r="BK126" s="201">
        <f>SUM(BK127:BK130)</f>
        <v>0</v>
      </c>
    </row>
    <row r="127" s="2" customFormat="1" ht="14.4" customHeight="1">
      <c r="A127" s="38"/>
      <c r="B127" s="39"/>
      <c r="C127" s="204" t="s">
        <v>814</v>
      </c>
      <c r="D127" s="204" t="s">
        <v>161</v>
      </c>
      <c r="E127" s="205" t="s">
        <v>1562</v>
      </c>
      <c r="F127" s="206" t="s">
        <v>1563</v>
      </c>
      <c r="G127" s="207" t="s">
        <v>274</v>
      </c>
      <c r="H127" s="208">
        <v>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0.00040999999999999999</v>
      </c>
      <c r="R127" s="213">
        <f>Q127*H127</f>
        <v>0.00081999999999999998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1654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1565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14.4" customHeight="1">
      <c r="A129" s="38"/>
      <c r="B129" s="39"/>
      <c r="C129" s="204" t="s">
        <v>819</v>
      </c>
      <c r="D129" s="204" t="s">
        <v>161</v>
      </c>
      <c r="E129" s="205" t="s">
        <v>1566</v>
      </c>
      <c r="F129" s="206" t="s">
        <v>1567</v>
      </c>
      <c r="G129" s="207" t="s">
        <v>754</v>
      </c>
      <c r="H129" s="208">
        <v>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1655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1569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2" customFormat="1" ht="22.8" customHeight="1">
      <c r="A131" s="12"/>
      <c r="B131" s="188"/>
      <c r="C131" s="189"/>
      <c r="D131" s="190" t="s">
        <v>70</v>
      </c>
      <c r="E131" s="202" t="s">
        <v>1570</v>
      </c>
      <c r="F131" s="202" t="s">
        <v>1571</v>
      </c>
      <c r="G131" s="189"/>
      <c r="H131" s="189"/>
      <c r="I131" s="192"/>
      <c r="J131" s="203">
        <f>BK131</f>
        <v>0</v>
      </c>
      <c r="K131" s="189"/>
      <c r="L131" s="194"/>
      <c r="M131" s="195"/>
      <c r="N131" s="196"/>
      <c r="O131" s="196"/>
      <c r="P131" s="197">
        <f>SUM(P132:P135)</f>
        <v>0</v>
      </c>
      <c r="Q131" s="196"/>
      <c r="R131" s="197">
        <f>SUM(R132:R135)</f>
        <v>0.0079900000000000006</v>
      </c>
      <c r="S131" s="196"/>
      <c r="T131" s="198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9" t="s">
        <v>167</v>
      </c>
      <c r="AT131" s="200" t="s">
        <v>70</v>
      </c>
      <c r="AU131" s="200" t="s">
        <v>79</v>
      </c>
      <c r="AY131" s="199" t="s">
        <v>157</v>
      </c>
      <c r="BK131" s="201">
        <f>SUM(BK132:BK135)</f>
        <v>0</v>
      </c>
    </row>
    <row r="132" s="2" customFormat="1" ht="24.15" customHeight="1">
      <c r="A132" s="38"/>
      <c r="B132" s="39"/>
      <c r="C132" s="204" t="s">
        <v>825</v>
      </c>
      <c r="D132" s="204" t="s">
        <v>161</v>
      </c>
      <c r="E132" s="205" t="s">
        <v>1572</v>
      </c>
      <c r="F132" s="206" t="s">
        <v>1573</v>
      </c>
      <c r="G132" s="207" t="s">
        <v>274</v>
      </c>
      <c r="H132" s="208">
        <v>4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0.0018500000000000001</v>
      </c>
      <c r="R132" s="213">
        <f>Q132*H132</f>
        <v>0.0074000000000000003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1656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1575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848</v>
      </c>
      <c r="D134" s="204" t="s">
        <v>161</v>
      </c>
      <c r="E134" s="205" t="s">
        <v>1576</v>
      </c>
      <c r="F134" s="206" t="s">
        <v>1577</v>
      </c>
      <c r="G134" s="207" t="s">
        <v>754</v>
      </c>
      <c r="H134" s="208">
        <v>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0.00059000000000000003</v>
      </c>
      <c r="R134" s="213">
        <f>Q134*H134</f>
        <v>0.00059000000000000003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1657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1579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2" customFormat="1" ht="22.8" customHeight="1">
      <c r="A136" s="12"/>
      <c r="B136" s="188"/>
      <c r="C136" s="189"/>
      <c r="D136" s="190" t="s">
        <v>70</v>
      </c>
      <c r="E136" s="202" t="s">
        <v>1580</v>
      </c>
      <c r="F136" s="202" t="s">
        <v>1581</v>
      </c>
      <c r="G136" s="189"/>
      <c r="H136" s="189"/>
      <c r="I136" s="192"/>
      <c r="J136" s="203">
        <f>BK136</f>
        <v>0</v>
      </c>
      <c r="K136" s="189"/>
      <c r="L136" s="194"/>
      <c r="M136" s="195"/>
      <c r="N136" s="196"/>
      <c r="O136" s="196"/>
      <c r="P136" s="197">
        <f>SUM(P137:P140)</f>
        <v>0</v>
      </c>
      <c r="Q136" s="196"/>
      <c r="R136" s="197">
        <f>SUM(R137:R140)</f>
        <v>0.00054000000000000001</v>
      </c>
      <c r="S136" s="196"/>
      <c r="T136" s="198">
        <f>SUM(T137:T140)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9" t="s">
        <v>167</v>
      </c>
      <c r="AT136" s="200" t="s">
        <v>70</v>
      </c>
      <c r="AU136" s="200" t="s">
        <v>79</v>
      </c>
      <c r="AY136" s="199" t="s">
        <v>157</v>
      </c>
      <c r="BK136" s="201">
        <f>SUM(BK137:BK140)</f>
        <v>0</v>
      </c>
    </row>
    <row r="137" s="2" customFormat="1" ht="14.4" customHeight="1">
      <c r="A137" s="38"/>
      <c r="B137" s="39"/>
      <c r="C137" s="204" t="s">
        <v>855</v>
      </c>
      <c r="D137" s="204" t="s">
        <v>161</v>
      </c>
      <c r="E137" s="205" t="s">
        <v>1582</v>
      </c>
      <c r="F137" s="206" t="s">
        <v>1583</v>
      </c>
      <c r="G137" s="207" t="s">
        <v>754</v>
      </c>
      <c r="H137" s="208">
        <v>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0.00013999999999999999</v>
      </c>
      <c r="R137" s="213">
        <f>Q137*H137</f>
        <v>0.00013999999999999999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1658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1585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2" customFormat="1" ht="24.15" customHeight="1">
      <c r="A139" s="38"/>
      <c r="B139" s="39"/>
      <c r="C139" s="254" t="s">
        <v>862</v>
      </c>
      <c r="D139" s="254" t="s">
        <v>201</v>
      </c>
      <c r="E139" s="255" t="s">
        <v>1586</v>
      </c>
      <c r="F139" s="256" t="s">
        <v>1587</v>
      </c>
      <c r="G139" s="257" t="s">
        <v>754</v>
      </c>
      <c r="H139" s="258">
        <v>1</v>
      </c>
      <c r="I139" s="259"/>
      <c r="J139" s="260">
        <f>ROUND(I139*H139,2)</f>
        <v>0</v>
      </c>
      <c r="K139" s="256" t="s">
        <v>19</v>
      </c>
      <c r="L139" s="261"/>
      <c r="M139" s="262" t="s">
        <v>19</v>
      </c>
      <c r="N139" s="263" t="s">
        <v>43</v>
      </c>
      <c r="O139" s="84"/>
      <c r="P139" s="213">
        <f>O139*H139</f>
        <v>0</v>
      </c>
      <c r="Q139" s="213">
        <v>0.00040000000000000002</v>
      </c>
      <c r="R139" s="213">
        <f>Q139*H139</f>
        <v>0.00040000000000000002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388</v>
      </c>
      <c r="AT139" s="215" t="s">
        <v>201</v>
      </c>
      <c r="AU139" s="215" t="s">
        <v>167</v>
      </c>
      <c r="AY139" s="17" t="s">
        <v>157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167</v>
      </c>
      <c r="BK139" s="216">
        <f>ROUND(I139*H139,2)</f>
        <v>0</v>
      </c>
      <c r="BL139" s="17" t="s">
        <v>314</v>
      </c>
      <c r="BM139" s="215" t="s">
        <v>1659</v>
      </c>
    </row>
    <row r="140" s="2" customFormat="1">
      <c r="A140" s="38"/>
      <c r="B140" s="39"/>
      <c r="C140" s="40"/>
      <c r="D140" s="217" t="s">
        <v>169</v>
      </c>
      <c r="E140" s="40"/>
      <c r="F140" s="218" t="s">
        <v>1587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169</v>
      </c>
      <c r="AU140" s="17" t="s">
        <v>167</v>
      </c>
    </row>
    <row r="141" s="12" customFormat="1" ht="22.8" customHeight="1">
      <c r="A141" s="12"/>
      <c r="B141" s="188"/>
      <c r="C141" s="189"/>
      <c r="D141" s="190" t="s">
        <v>70</v>
      </c>
      <c r="E141" s="202" t="s">
        <v>998</v>
      </c>
      <c r="F141" s="202" t="s">
        <v>999</v>
      </c>
      <c r="G141" s="189"/>
      <c r="H141" s="189"/>
      <c r="I141" s="192"/>
      <c r="J141" s="203">
        <f>BK141</f>
        <v>0</v>
      </c>
      <c r="K141" s="189"/>
      <c r="L141" s="194"/>
      <c r="M141" s="195"/>
      <c r="N141" s="196"/>
      <c r="O141" s="196"/>
      <c r="P141" s="197">
        <f>SUM(P142:P147)</f>
        <v>0</v>
      </c>
      <c r="Q141" s="196"/>
      <c r="R141" s="197">
        <f>SUM(R142:R147)</f>
        <v>0.00044000000000000002</v>
      </c>
      <c r="S141" s="196"/>
      <c r="T141" s="198">
        <f>SUM(T142:T147)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9" t="s">
        <v>167</v>
      </c>
      <c r="AT141" s="200" t="s">
        <v>70</v>
      </c>
      <c r="AU141" s="200" t="s">
        <v>79</v>
      </c>
      <c r="AY141" s="199" t="s">
        <v>157</v>
      </c>
      <c r="BK141" s="201">
        <f>SUM(BK142:BK147)</f>
        <v>0</v>
      </c>
    </row>
    <row r="142" s="2" customFormat="1" ht="24.15" customHeight="1">
      <c r="A142" s="38"/>
      <c r="B142" s="39"/>
      <c r="C142" s="204" t="s">
        <v>885</v>
      </c>
      <c r="D142" s="204" t="s">
        <v>161</v>
      </c>
      <c r="E142" s="205" t="s">
        <v>1589</v>
      </c>
      <c r="F142" s="206" t="s">
        <v>1590</v>
      </c>
      <c r="G142" s="207" t="s">
        <v>274</v>
      </c>
      <c r="H142" s="208">
        <v>4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6.0000000000000002E-05</v>
      </c>
      <c r="R142" s="213">
        <f>Q142*H142</f>
        <v>0.00024000000000000001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1660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1592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24.15" customHeight="1">
      <c r="A144" s="38"/>
      <c r="B144" s="39"/>
      <c r="C144" s="204" t="s">
        <v>892</v>
      </c>
      <c r="D144" s="204" t="s">
        <v>161</v>
      </c>
      <c r="E144" s="205" t="s">
        <v>1593</v>
      </c>
      <c r="F144" s="206" t="s">
        <v>1594</v>
      </c>
      <c r="G144" s="207" t="s">
        <v>274</v>
      </c>
      <c r="H144" s="208">
        <v>4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2.0000000000000002E-05</v>
      </c>
      <c r="R144" s="213">
        <f>Q144*H144</f>
        <v>8.0000000000000007E-05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1661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1596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2" customFormat="1" ht="24.15" customHeight="1">
      <c r="A146" s="38"/>
      <c r="B146" s="39"/>
      <c r="C146" s="204" t="s">
        <v>897</v>
      </c>
      <c r="D146" s="204" t="s">
        <v>161</v>
      </c>
      <c r="E146" s="205" t="s">
        <v>1597</v>
      </c>
      <c r="F146" s="206" t="s">
        <v>1598</v>
      </c>
      <c r="G146" s="207" t="s">
        <v>274</v>
      </c>
      <c r="H146" s="208">
        <v>4</v>
      </c>
      <c r="I146" s="209"/>
      <c r="J146" s="210">
        <f>ROUND(I146*H146,2)</f>
        <v>0</v>
      </c>
      <c r="K146" s="206" t="s">
        <v>165</v>
      </c>
      <c r="L146" s="44"/>
      <c r="M146" s="211" t="s">
        <v>19</v>
      </c>
      <c r="N146" s="212" t="s">
        <v>43</v>
      </c>
      <c r="O146" s="84"/>
      <c r="P146" s="213">
        <f>O146*H146</f>
        <v>0</v>
      </c>
      <c r="Q146" s="213">
        <v>3.0000000000000001E-05</v>
      </c>
      <c r="R146" s="213">
        <f>Q146*H146</f>
        <v>0.00012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314</v>
      </c>
      <c r="AT146" s="215" t="s">
        <v>161</v>
      </c>
      <c r="AU146" s="215" t="s">
        <v>167</v>
      </c>
      <c r="AY146" s="17" t="s">
        <v>157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167</v>
      </c>
      <c r="BK146" s="216">
        <f>ROUND(I146*H146,2)</f>
        <v>0</v>
      </c>
      <c r="BL146" s="17" t="s">
        <v>314</v>
      </c>
      <c r="BM146" s="215" t="s">
        <v>1662</v>
      </c>
    </row>
    <row r="147" s="2" customFormat="1">
      <c r="A147" s="38"/>
      <c r="B147" s="39"/>
      <c r="C147" s="40"/>
      <c r="D147" s="217" t="s">
        <v>169</v>
      </c>
      <c r="E147" s="40"/>
      <c r="F147" s="218" t="s">
        <v>1600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169</v>
      </c>
      <c r="AU147" s="17" t="s">
        <v>167</v>
      </c>
    </row>
    <row r="148" s="12" customFormat="1" ht="22.8" customHeight="1">
      <c r="A148" s="12"/>
      <c r="B148" s="188"/>
      <c r="C148" s="189"/>
      <c r="D148" s="190" t="s">
        <v>70</v>
      </c>
      <c r="E148" s="202" t="s">
        <v>1027</v>
      </c>
      <c r="F148" s="202" t="s">
        <v>1028</v>
      </c>
      <c r="G148" s="189"/>
      <c r="H148" s="189"/>
      <c r="I148" s="192"/>
      <c r="J148" s="203">
        <f>BK148</f>
        <v>0</v>
      </c>
      <c r="K148" s="189"/>
      <c r="L148" s="194"/>
      <c r="M148" s="195"/>
      <c r="N148" s="196"/>
      <c r="O148" s="196"/>
      <c r="P148" s="197">
        <f>SUM(P149:P157)</f>
        <v>0</v>
      </c>
      <c r="Q148" s="196"/>
      <c r="R148" s="197">
        <f>SUM(R149:R157)</f>
        <v>0.0073499999999999998</v>
      </c>
      <c r="S148" s="196"/>
      <c r="T148" s="198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9" t="s">
        <v>167</v>
      </c>
      <c r="AT148" s="200" t="s">
        <v>70</v>
      </c>
      <c r="AU148" s="200" t="s">
        <v>79</v>
      </c>
      <c r="AY148" s="199" t="s">
        <v>157</v>
      </c>
      <c r="BK148" s="201">
        <f>SUM(BK149:BK157)</f>
        <v>0</v>
      </c>
    </row>
    <row r="149" s="2" customFormat="1" ht="14.4" customHeight="1">
      <c r="A149" s="38"/>
      <c r="B149" s="39"/>
      <c r="C149" s="204" t="s">
        <v>321</v>
      </c>
      <c r="D149" s="204" t="s">
        <v>161</v>
      </c>
      <c r="E149" s="205" t="s">
        <v>1601</v>
      </c>
      <c r="F149" s="206" t="s">
        <v>1602</v>
      </c>
      <c r="G149" s="207" t="s">
        <v>164</v>
      </c>
      <c r="H149" s="208">
        <v>30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1603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1604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14.4" customHeight="1">
      <c r="A151" s="38"/>
      <c r="B151" s="39"/>
      <c r="C151" s="254" t="s">
        <v>326</v>
      </c>
      <c r="D151" s="254" t="s">
        <v>201</v>
      </c>
      <c r="E151" s="255" t="s">
        <v>1605</v>
      </c>
      <c r="F151" s="256" t="s">
        <v>1606</v>
      </c>
      <c r="G151" s="257" t="s">
        <v>164</v>
      </c>
      <c r="H151" s="258">
        <v>36</v>
      </c>
      <c r="I151" s="259"/>
      <c r="J151" s="260">
        <f>ROUND(I151*H151,2)</f>
        <v>0</v>
      </c>
      <c r="K151" s="256" t="s">
        <v>165</v>
      </c>
      <c r="L151" s="261"/>
      <c r="M151" s="262" t="s">
        <v>19</v>
      </c>
      <c r="N151" s="263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388</v>
      </c>
      <c r="AT151" s="215" t="s">
        <v>201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1607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1606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14" customFormat="1">
      <c r="A153" s="14"/>
      <c r="B153" s="232"/>
      <c r="C153" s="233"/>
      <c r="D153" s="217" t="s">
        <v>171</v>
      </c>
      <c r="E153" s="233"/>
      <c r="F153" s="235" t="s">
        <v>1608</v>
      </c>
      <c r="G153" s="233"/>
      <c r="H153" s="236">
        <v>36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4</v>
      </c>
      <c r="AX153" s="14" t="s">
        <v>79</v>
      </c>
      <c r="AY153" s="242" t="s">
        <v>157</v>
      </c>
    </row>
    <row r="154" s="2" customFormat="1" ht="24.15" customHeight="1">
      <c r="A154" s="38"/>
      <c r="B154" s="39"/>
      <c r="C154" s="204" t="s">
        <v>331</v>
      </c>
      <c r="D154" s="204" t="s">
        <v>161</v>
      </c>
      <c r="E154" s="205" t="s">
        <v>1030</v>
      </c>
      <c r="F154" s="206" t="s">
        <v>1031</v>
      </c>
      <c r="G154" s="207" t="s">
        <v>164</v>
      </c>
      <c r="H154" s="208">
        <v>15</v>
      </c>
      <c r="I154" s="209"/>
      <c r="J154" s="210">
        <f>ROUND(I154*H154,2)</f>
        <v>0</v>
      </c>
      <c r="K154" s="206" t="s">
        <v>165</v>
      </c>
      <c r="L154" s="44"/>
      <c r="M154" s="211" t="s">
        <v>19</v>
      </c>
      <c r="N154" s="212" t="s">
        <v>43</v>
      </c>
      <c r="O154" s="84"/>
      <c r="P154" s="213">
        <f>O154*H154</f>
        <v>0</v>
      </c>
      <c r="Q154" s="213">
        <v>0.00020000000000000001</v>
      </c>
      <c r="R154" s="213">
        <f>Q154*H154</f>
        <v>0.0030000000000000001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314</v>
      </c>
      <c r="AT154" s="215" t="s">
        <v>161</v>
      </c>
      <c r="AU154" s="215" t="s">
        <v>167</v>
      </c>
      <c r="AY154" s="17" t="s">
        <v>157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167</v>
      </c>
      <c r="BK154" s="216">
        <f>ROUND(I154*H154,2)</f>
        <v>0</v>
      </c>
      <c r="BL154" s="17" t="s">
        <v>314</v>
      </c>
      <c r="BM154" s="215" t="s">
        <v>1609</v>
      </c>
    </row>
    <row r="155" s="2" customFormat="1">
      <c r="A155" s="38"/>
      <c r="B155" s="39"/>
      <c r="C155" s="40"/>
      <c r="D155" s="217" t="s">
        <v>169</v>
      </c>
      <c r="E155" s="40"/>
      <c r="F155" s="218" t="s">
        <v>1033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169</v>
      </c>
      <c r="AU155" s="17" t="s">
        <v>167</v>
      </c>
    </row>
    <row r="156" s="2" customFormat="1" ht="24.15" customHeight="1">
      <c r="A156" s="38"/>
      <c r="B156" s="39"/>
      <c r="C156" s="204" t="s">
        <v>7</v>
      </c>
      <c r="D156" s="204" t="s">
        <v>161</v>
      </c>
      <c r="E156" s="205" t="s">
        <v>1610</v>
      </c>
      <c r="F156" s="206" t="s">
        <v>1611</v>
      </c>
      <c r="G156" s="207" t="s">
        <v>164</v>
      </c>
      <c r="H156" s="208">
        <v>15</v>
      </c>
      <c r="I156" s="209"/>
      <c r="J156" s="210">
        <f>ROUND(I156*H156,2)</f>
        <v>0</v>
      </c>
      <c r="K156" s="206" t="s">
        <v>165</v>
      </c>
      <c r="L156" s="44"/>
      <c r="M156" s="211" t="s">
        <v>19</v>
      </c>
      <c r="N156" s="212" t="s">
        <v>43</v>
      </c>
      <c r="O156" s="84"/>
      <c r="P156" s="213">
        <f>O156*H156</f>
        <v>0</v>
      </c>
      <c r="Q156" s="213">
        <v>0.00029</v>
      </c>
      <c r="R156" s="213">
        <f>Q156*H156</f>
        <v>0.0043499999999999997</v>
      </c>
      <c r="S156" s="213">
        <v>0</v>
      </c>
      <c r="T156" s="214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5" t="s">
        <v>314</v>
      </c>
      <c r="AT156" s="215" t="s">
        <v>161</v>
      </c>
      <c r="AU156" s="215" t="s">
        <v>167</v>
      </c>
      <c r="AY156" s="17" t="s">
        <v>157</v>
      </c>
      <c r="BE156" s="216">
        <f>IF(N156="základní",J156,0)</f>
        <v>0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7" t="s">
        <v>167</v>
      </c>
      <c r="BK156" s="216">
        <f>ROUND(I156*H156,2)</f>
        <v>0</v>
      </c>
      <c r="BL156" s="17" t="s">
        <v>314</v>
      </c>
      <c r="BM156" s="215" t="s">
        <v>1612</v>
      </c>
    </row>
    <row r="157" s="2" customFormat="1">
      <c r="A157" s="38"/>
      <c r="B157" s="39"/>
      <c r="C157" s="40"/>
      <c r="D157" s="217" t="s">
        <v>169</v>
      </c>
      <c r="E157" s="40"/>
      <c r="F157" s="218" t="s">
        <v>1613</v>
      </c>
      <c r="G157" s="40"/>
      <c r="H157" s="40"/>
      <c r="I157" s="219"/>
      <c r="J157" s="40"/>
      <c r="K157" s="40"/>
      <c r="L157" s="44"/>
      <c r="M157" s="268"/>
      <c r="N157" s="269"/>
      <c r="O157" s="270"/>
      <c r="P157" s="270"/>
      <c r="Q157" s="270"/>
      <c r="R157" s="270"/>
      <c r="S157" s="270"/>
      <c r="T157" s="271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169</v>
      </c>
      <c r="AU157" s="17" t="s">
        <v>167</v>
      </c>
    </row>
    <row r="158" s="2" customFormat="1" ht="6.96" customHeight="1">
      <c r="A158" s="38"/>
      <c r="B158" s="59"/>
      <c r="C158" s="60"/>
      <c r="D158" s="60"/>
      <c r="E158" s="60"/>
      <c r="F158" s="60"/>
      <c r="G158" s="60"/>
      <c r="H158" s="60"/>
      <c r="I158" s="60"/>
      <c r="J158" s="60"/>
      <c r="K158" s="60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GbSMigeN7kZQlHMoEO5b2ECGZ2h5j3ECfLpCt6mGzVKhaSXMPVryI1nFngYnKrElVlnHHoDHpzNBfmZ5uTyIxg==" hashValue="0aS94XrnirGAOjnsB06VBcm+EA9h5OrakKceC6bWYmSg1D0GZqUrAK4729TfBBt3kj72XGSZwbnaoWE+KlIqyg==" algorithmName="SHA-512" password="CC35"/>
  <autoFilter ref="C89:K157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1663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ROUND((SUM(BE81:BE86)),  2)</f>
        <v>0</v>
      </c>
      <c r="G33" s="38"/>
      <c r="H33" s="38"/>
      <c r="I33" s="148">
        <v>0.20999999999999999</v>
      </c>
      <c r="J33" s="147">
        <f>ROUND(((SUM(BE81:BE86))*I33),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ROUND((SUM(BF81:BF86)),  2)</f>
        <v>0</v>
      </c>
      <c r="G34" s="38"/>
      <c r="H34" s="38"/>
      <c r="I34" s="148">
        <v>0.14999999999999999</v>
      </c>
      <c r="J34" s="147">
        <f>ROUND(((SUM(BF81:BF86))*I34),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ROUND((SUM(BG81:BG86)),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ROUND((SUM(BH81:BH86)),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ROUND((SUM(BI81:BI86)),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14 - Elektrotechnika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1664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1665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/>
    <row r="65" hidden="1"/>
    <row r="66" hidden="1"/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142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Regenerace bytového fondu Mírová osada - ulic Koněvova a Zapletalova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14 - Elektrotechnika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Zapletalova 1023/4</v>
      </c>
      <c r="G75" s="40"/>
      <c r="H75" s="40"/>
      <c r="I75" s="32" t="s">
        <v>23</v>
      </c>
      <c r="J75" s="72" t="str">
        <f>IF(J12="","",J12)</f>
        <v>23. 1. 2021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Statutární město Ostrava, obvod Slezská Ostrava</v>
      </c>
      <c r="G77" s="40"/>
      <c r="H77" s="40"/>
      <c r="I77" s="32" t="s">
        <v>31</v>
      </c>
      <c r="J77" s="36" t="str">
        <f>E21</f>
        <v>Made 4 BIM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143</v>
      </c>
      <c r="D80" s="180" t="s">
        <v>56</v>
      </c>
      <c r="E80" s="180" t="s">
        <v>52</v>
      </c>
      <c r="F80" s="180" t="s">
        <v>53</v>
      </c>
      <c r="G80" s="180" t="s">
        <v>144</v>
      </c>
      <c r="H80" s="180" t="s">
        <v>145</v>
      </c>
      <c r="I80" s="180" t="s">
        <v>146</v>
      </c>
      <c r="J80" s="180" t="s">
        <v>120</v>
      </c>
      <c r="K80" s="181" t="s">
        <v>147</v>
      </c>
      <c r="L80" s="182"/>
      <c r="M80" s="92" t="s">
        <v>19</v>
      </c>
      <c r="N80" s="93" t="s">
        <v>41</v>
      </c>
      <c r="O80" s="93" t="s">
        <v>148</v>
      </c>
      <c r="P80" s="93" t="s">
        <v>149</v>
      </c>
      <c r="Q80" s="93" t="s">
        <v>150</v>
      </c>
      <c r="R80" s="93" t="s">
        <v>151</v>
      </c>
      <c r="S80" s="93" t="s">
        <v>152</v>
      </c>
      <c r="T80" s="94" t="s">
        <v>153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154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70</v>
      </c>
      <c r="AU81" s="17" t="s">
        <v>121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70</v>
      </c>
      <c r="E82" s="191" t="s">
        <v>201</v>
      </c>
      <c r="F82" s="191" t="s">
        <v>1666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196</v>
      </c>
      <c r="AT82" s="200" t="s">
        <v>70</v>
      </c>
      <c r="AU82" s="200" t="s">
        <v>71</v>
      </c>
      <c r="AY82" s="199" t="s">
        <v>157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70</v>
      </c>
      <c r="E83" s="202" t="s">
        <v>1667</v>
      </c>
      <c r="F83" s="202" t="s">
        <v>1668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SUM(P84:P86)</f>
        <v>0</v>
      </c>
      <c r="Q83" s="196"/>
      <c r="R83" s="197">
        <f>SUM(R84:R86)</f>
        <v>0</v>
      </c>
      <c r="S83" s="196"/>
      <c r="T83" s="198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196</v>
      </c>
      <c r="AT83" s="200" t="s">
        <v>70</v>
      </c>
      <c r="AU83" s="200" t="s">
        <v>79</v>
      </c>
      <c r="AY83" s="199" t="s">
        <v>157</v>
      </c>
      <c r="BK83" s="201">
        <f>SUM(BK84:BK86)</f>
        <v>0</v>
      </c>
    </row>
    <row r="84" s="2" customFormat="1" ht="14.4" customHeight="1">
      <c r="A84" s="38"/>
      <c r="B84" s="39"/>
      <c r="C84" s="204" t="s">
        <v>79</v>
      </c>
      <c r="D84" s="204" t="s">
        <v>161</v>
      </c>
      <c r="E84" s="205" t="s">
        <v>1669</v>
      </c>
      <c r="F84" s="206" t="s">
        <v>1670</v>
      </c>
      <c r="G84" s="207" t="s">
        <v>1328</v>
      </c>
      <c r="H84" s="208">
        <v>1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43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598</v>
      </c>
      <c r="AT84" s="215" t="s">
        <v>161</v>
      </c>
      <c r="AU84" s="215" t="s">
        <v>167</v>
      </c>
      <c r="AY84" s="17" t="s">
        <v>157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167</v>
      </c>
      <c r="BK84" s="216">
        <f>ROUND(I84*H84,2)</f>
        <v>0</v>
      </c>
      <c r="BL84" s="17" t="s">
        <v>598</v>
      </c>
      <c r="BM84" s="215" t="s">
        <v>1671</v>
      </c>
    </row>
    <row r="85" s="2" customFormat="1">
      <c r="A85" s="38"/>
      <c r="B85" s="39"/>
      <c r="C85" s="40"/>
      <c r="D85" s="217" t="s">
        <v>169</v>
      </c>
      <c r="E85" s="40"/>
      <c r="F85" s="218" t="s">
        <v>1672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169</v>
      </c>
      <c r="AU85" s="17" t="s">
        <v>167</v>
      </c>
    </row>
    <row r="86" s="2" customFormat="1">
      <c r="A86" s="38"/>
      <c r="B86" s="39"/>
      <c r="C86" s="40"/>
      <c r="D86" s="217" t="s">
        <v>1330</v>
      </c>
      <c r="E86" s="40"/>
      <c r="F86" s="272" t="s">
        <v>1673</v>
      </c>
      <c r="G86" s="40"/>
      <c r="H86" s="40"/>
      <c r="I86" s="219"/>
      <c r="J86" s="40"/>
      <c r="K86" s="40"/>
      <c r="L86" s="44"/>
      <c r="M86" s="268"/>
      <c r="N86" s="269"/>
      <c r="O86" s="270"/>
      <c r="P86" s="270"/>
      <c r="Q86" s="270"/>
      <c r="R86" s="270"/>
      <c r="S86" s="270"/>
      <c r="T86" s="271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1330</v>
      </c>
      <c r="AU86" s="17" t="s">
        <v>167</v>
      </c>
    </row>
    <row r="87" s="2" customFormat="1" ht="6.96" customHeight="1">
      <c r="A87" s="38"/>
      <c r="B87" s="59"/>
      <c r="C87" s="60"/>
      <c r="D87" s="60"/>
      <c r="E87" s="60"/>
      <c r="F87" s="60"/>
      <c r="G87" s="60"/>
      <c r="H87" s="60"/>
      <c r="I87" s="60"/>
      <c r="J87" s="60"/>
      <c r="K87" s="60"/>
      <c r="L87" s="44"/>
      <c r="M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</sheetData>
  <sheetProtection sheet="1" autoFilter="0" formatColumns="0" formatRows="0" objects="1" scenarios="1" spinCount="100000" saltValue="FUzoyYAfEgUKYdoVetvIeIvCk7ueZnyooRkPik77bUFGsc2kVhD5XhotAanpy8YpQNvJCzygpjIDx3SaL8yoQA==" hashValue="HPb6MwhaF89CTCiyhuOvF3jx4L9wUew6cRo/I58C2eQBFbg+gTzUa1p4RPff4HDh+n7b07D6b6nXZTPiiTs8Ug==" algorithmName="SHA-512" password="CC35"/>
  <autoFilter ref="C80:K8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ROUND(J99,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ROUND((SUM(BE99:BE1090)),  2)</f>
        <v>0</v>
      </c>
      <c r="G33" s="38"/>
      <c r="H33" s="38"/>
      <c r="I33" s="148">
        <v>0.20999999999999999</v>
      </c>
      <c r="J33" s="147">
        <f>ROUND(((SUM(BE99:BE1090))*I33),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ROUND((SUM(BF99:BF1090)),  2)</f>
        <v>0</v>
      </c>
      <c r="G34" s="38"/>
      <c r="H34" s="38"/>
      <c r="I34" s="148">
        <v>0.14999999999999999</v>
      </c>
      <c r="J34" s="147">
        <f>ROUND(((SUM(BF99:BF1090))*I34),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ROUND((SUM(BG99:BG1090)),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ROUND((SUM(BH99:BH1090)),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ROUND((SUM(BI99:BI1090)),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01 - zateplení obálky budovy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J99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J100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123</v>
      </c>
      <c r="E61" s="174"/>
      <c r="F61" s="174"/>
      <c r="G61" s="174"/>
      <c r="H61" s="174"/>
      <c r="I61" s="174"/>
      <c r="J61" s="175">
        <f>J101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4.88" customHeight="1">
      <c r="A62" s="10"/>
      <c r="B62" s="171"/>
      <c r="C62" s="172"/>
      <c r="D62" s="173" t="s">
        <v>124</v>
      </c>
      <c r="E62" s="174"/>
      <c r="F62" s="174"/>
      <c r="G62" s="174"/>
      <c r="H62" s="174"/>
      <c r="I62" s="174"/>
      <c r="J62" s="175">
        <f>J628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4.88" customHeight="1">
      <c r="A63" s="10"/>
      <c r="B63" s="171"/>
      <c r="C63" s="172"/>
      <c r="D63" s="173" t="s">
        <v>125</v>
      </c>
      <c r="E63" s="174"/>
      <c r="F63" s="174"/>
      <c r="G63" s="174"/>
      <c r="H63" s="174"/>
      <c r="I63" s="174"/>
      <c r="J63" s="175">
        <f>J640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126</v>
      </c>
      <c r="E64" s="174"/>
      <c r="F64" s="174"/>
      <c r="G64" s="174"/>
      <c r="H64" s="174"/>
      <c r="I64" s="174"/>
      <c r="J64" s="175">
        <f>J665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4.88" customHeight="1">
      <c r="A65" s="10"/>
      <c r="B65" s="171"/>
      <c r="C65" s="172"/>
      <c r="D65" s="173" t="s">
        <v>127</v>
      </c>
      <c r="E65" s="174"/>
      <c r="F65" s="174"/>
      <c r="G65" s="174"/>
      <c r="H65" s="174"/>
      <c r="I65" s="174"/>
      <c r="J65" s="175">
        <f>J762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128</v>
      </c>
      <c r="E66" s="174"/>
      <c r="F66" s="174"/>
      <c r="G66" s="174"/>
      <c r="H66" s="174"/>
      <c r="I66" s="174"/>
      <c r="J66" s="175">
        <f>J790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129</v>
      </c>
      <c r="E67" s="174"/>
      <c r="F67" s="174"/>
      <c r="G67" s="174"/>
      <c r="H67" s="174"/>
      <c r="I67" s="174"/>
      <c r="J67" s="175">
        <f>J800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9" customFormat="1" ht="24.96" customHeight="1">
      <c r="A68" s="9"/>
      <c r="B68" s="165"/>
      <c r="C68" s="166"/>
      <c r="D68" s="167" t="s">
        <v>130</v>
      </c>
      <c r="E68" s="168"/>
      <c r="F68" s="168"/>
      <c r="G68" s="168"/>
      <c r="H68" s="168"/>
      <c r="I68" s="168"/>
      <c r="J68" s="169">
        <f>J803</f>
        <v>0</v>
      </c>
      <c r="K68" s="166"/>
      <c r="L68" s="17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hidden="1" s="10" customFormat="1" ht="19.92" customHeight="1">
      <c r="A69" s="10"/>
      <c r="B69" s="171"/>
      <c r="C69" s="172"/>
      <c r="D69" s="173" t="s">
        <v>131</v>
      </c>
      <c r="E69" s="174"/>
      <c r="F69" s="174"/>
      <c r="G69" s="174"/>
      <c r="H69" s="174"/>
      <c r="I69" s="174"/>
      <c r="J69" s="175">
        <f>J804</f>
        <v>0</v>
      </c>
      <c r="K69" s="172"/>
      <c r="L69" s="17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71"/>
      <c r="C70" s="172"/>
      <c r="D70" s="173" t="s">
        <v>132</v>
      </c>
      <c r="E70" s="174"/>
      <c r="F70" s="174"/>
      <c r="G70" s="174"/>
      <c r="H70" s="174"/>
      <c r="I70" s="174"/>
      <c r="J70" s="175">
        <f>J815</f>
        <v>0</v>
      </c>
      <c r="K70" s="172"/>
      <c r="L70" s="17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71"/>
      <c r="C71" s="172"/>
      <c r="D71" s="173" t="s">
        <v>133</v>
      </c>
      <c r="E71" s="174"/>
      <c r="F71" s="174"/>
      <c r="G71" s="174"/>
      <c r="H71" s="174"/>
      <c r="I71" s="174"/>
      <c r="J71" s="175">
        <f>J822</f>
        <v>0</v>
      </c>
      <c r="K71" s="172"/>
      <c r="L71" s="17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71"/>
      <c r="C72" s="172"/>
      <c r="D72" s="173" t="s">
        <v>134</v>
      </c>
      <c r="E72" s="174"/>
      <c r="F72" s="174"/>
      <c r="G72" s="174"/>
      <c r="H72" s="174"/>
      <c r="I72" s="174"/>
      <c r="J72" s="175">
        <f>J849</f>
        <v>0</v>
      </c>
      <c r="K72" s="172"/>
      <c r="L72" s="17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71"/>
      <c r="C73" s="172"/>
      <c r="D73" s="173" t="s">
        <v>135</v>
      </c>
      <c r="E73" s="174"/>
      <c r="F73" s="174"/>
      <c r="G73" s="174"/>
      <c r="H73" s="174"/>
      <c r="I73" s="174"/>
      <c r="J73" s="175">
        <f>J861</f>
        <v>0</v>
      </c>
      <c r="K73" s="172"/>
      <c r="L73" s="17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10" customFormat="1" ht="19.92" customHeight="1">
      <c r="A74" s="10"/>
      <c r="B74" s="171"/>
      <c r="C74" s="172"/>
      <c r="D74" s="173" t="s">
        <v>136</v>
      </c>
      <c r="E74" s="174"/>
      <c r="F74" s="174"/>
      <c r="G74" s="174"/>
      <c r="H74" s="174"/>
      <c r="I74" s="174"/>
      <c r="J74" s="175">
        <f>J940</f>
        <v>0</v>
      </c>
      <c r="K74" s="172"/>
      <c r="L74" s="17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hidden="1" s="10" customFormat="1" ht="19.92" customHeight="1">
      <c r="A75" s="10"/>
      <c r="B75" s="171"/>
      <c r="C75" s="172"/>
      <c r="D75" s="173" t="s">
        <v>137</v>
      </c>
      <c r="E75" s="174"/>
      <c r="F75" s="174"/>
      <c r="G75" s="174"/>
      <c r="H75" s="174"/>
      <c r="I75" s="174"/>
      <c r="J75" s="175">
        <f>J967</f>
        <v>0</v>
      </c>
      <c r="K75" s="172"/>
      <c r="L75" s="17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hidden="1" s="10" customFormat="1" ht="19.92" customHeight="1">
      <c r="A76" s="10"/>
      <c r="B76" s="171"/>
      <c r="C76" s="172"/>
      <c r="D76" s="173" t="s">
        <v>138</v>
      </c>
      <c r="E76" s="174"/>
      <c r="F76" s="174"/>
      <c r="G76" s="174"/>
      <c r="H76" s="174"/>
      <c r="I76" s="174"/>
      <c r="J76" s="175">
        <f>J989</f>
        <v>0</v>
      </c>
      <c r="K76" s="172"/>
      <c r="L76" s="17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hidden="1" s="10" customFormat="1" ht="19.92" customHeight="1">
      <c r="A77" s="10"/>
      <c r="B77" s="171"/>
      <c r="C77" s="172"/>
      <c r="D77" s="173" t="s">
        <v>139</v>
      </c>
      <c r="E77" s="174"/>
      <c r="F77" s="174"/>
      <c r="G77" s="174"/>
      <c r="H77" s="174"/>
      <c r="I77" s="174"/>
      <c r="J77" s="175">
        <f>J1045</f>
        <v>0</v>
      </c>
      <c r="K77" s="172"/>
      <c r="L77" s="17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hidden="1" s="10" customFormat="1" ht="19.92" customHeight="1">
      <c r="A78" s="10"/>
      <c r="B78" s="171"/>
      <c r="C78" s="172"/>
      <c r="D78" s="173" t="s">
        <v>140</v>
      </c>
      <c r="E78" s="174"/>
      <c r="F78" s="174"/>
      <c r="G78" s="174"/>
      <c r="H78" s="174"/>
      <c r="I78" s="174"/>
      <c r="J78" s="175">
        <f>J1069</f>
        <v>0</v>
      </c>
      <c r="K78" s="172"/>
      <c r="L78" s="17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hidden="1" s="10" customFormat="1" ht="19.92" customHeight="1">
      <c r="A79" s="10"/>
      <c r="B79" s="171"/>
      <c r="C79" s="172"/>
      <c r="D79" s="173" t="s">
        <v>141</v>
      </c>
      <c r="E79" s="174"/>
      <c r="F79" s="174"/>
      <c r="G79" s="174"/>
      <c r="H79" s="174"/>
      <c r="I79" s="174"/>
      <c r="J79" s="175">
        <f>J1082</f>
        <v>0</v>
      </c>
      <c r="K79" s="172"/>
      <c r="L79" s="176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hidden="1" s="2" customFormat="1" ht="21.84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hidden="1" s="2" customFormat="1" ht="6.96" customHeight="1">
      <c r="A81" s="38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/>
    <row r="83" hidden="1"/>
    <row r="84" hidden="1"/>
    <row r="85" s="2" customFormat="1" ht="6.96" customHeight="1">
      <c r="A85" s="38"/>
      <c r="B85" s="61"/>
      <c r="C85" s="62"/>
      <c r="D85" s="62"/>
      <c r="E85" s="62"/>
      <c r="F85" s="62"/>
      <c r="G85" s="62"/>
      <c r="H85" s="62"/>
      <c r="I85" s="62"/>
      <c r="J85" s="62"/>
      <c r="K85" s="62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24.96" customHeight="1">
      <c r="A86" s="38"/>
      <c r="B86" s="39"/>
      <c r="C86" s="23" t="s">
        <v>142</v>
      </c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16</v>
      </c>
      <c r="D88" s="40"/>
      <c r="E88" s="40"/>
      <c r="F88" s="40"/>
      <c r="G88" s="40"/>
      <c r="H88" s="40"/>
      <c r="I88" s="40"/>
      <c r="J88" s="40"/>
      <c r="K88" s="40"/>
      <c r="L88" s="13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160" t="str">
        <f>E7</f>
        <v>Regenerace bytového fondu Mírová osada - ulic Koněvova a Zapletalova</v>
      </c>
      <c r="F89" s="32"/>
      <c r="G89" s="32"/>
      <c r="H89" s="32"/>
      <c r="I89" s="40"/>
      <c r="J89" s="40"/>
      <c r="K89" s="40"/>
      <c r="L89" s="13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116</v>
      </c>
      <c r="D90" s="40"/>
      <c r="E90" s="40"/>
      <c r="F90" s="40"/>
      <c r="G90" s="40"/>
      <c r="H90" s="40"/>
      <c r="I90" s="40"/>
      <c r="J90" s="40"/>
      <c r="K90" s="40"/>
      <c r="L90" s="13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69" t="str">
        <f>E9</f>
        <v>01 - zateplení obálky budovy</v>
      </c>
      <c r="F91" s="40"/>
      <c r="G91" s="40"/>
      <c r="H91" s="40"/>
      <c r="I91" s="40"/>
      <c r="J91" s="40"/>
      <c r="K91" s="40"/>
      <c r="L91" s="13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3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21</v>
      </c>
      <c r="D93" s="40"/>
      <c r="E93" s="40"/>
      <c r="F93" s="27" t="str">
        <f>F12</f>
        <v>Zapletalova 1023/4</v>
      </c>
      <c r="G93" s="40"/>
      <c r="H93" s="40"/>
      <c r="I93" s="32" t="s">
        <v>23</v>
      </c>
      <c r="J93" s="72" t="str">
        <f>IF(J12="","",J12)</f>
        <v>23. 1. 2021</v>
      </c>
      <c r="K93" s="40"/>
      <c r="L93" s="134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134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25</v>
      </c>
      <c r="D95" s="40"/>
      <c r="E95" s="40"/>
      <c r="F95" s="27" t="str">
        <f>E15</f>
        <v>Statutární město Ostrava, obvod Slezská Ostrava</v>
      </c>
      <c r="G95" s="40"/>
      <c r="H95" s="40"/>
      <c r="I95" s="32" t="s">
        <v>31</v>
      </c>
      <c r="J95" s="36" t="str">
        <f>E21</f>
        <v>Made 4 BIM s.r.o.</v>
      </c>
      <c r="K95" s="40"/>
      <c r="L95" s="134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29</v>
      </c>
      <c r="D96" s="40"/>
      <c r="E96" s="40"/>
      <c r="F96" s="27" t="str">
        <f>IF(E18="","",E18)</f>
        <v>Vyplň údaj</v>
      </c>
      <c r="G96" s="40"/>
      <c r="H96" s="40"/>
      <c r="I96" s="32" t="s">
        <v>34</v>
      </c>
      <c r="J96" s="36" t="str">
        <f>E24</f>
        <v>Made 4 BIM s.r.o.</v>
      </c>
      <c r="K96" s="40"/>
      <c r="L96" s="134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134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11" customFormat="1" ht="29.28" customHeight="1">
      <c r="A98" s="177"/>
      <c r="B98" s="178"/>
      <c r="C98" s="179" t="s">
        <v>143</v>
      </c>
      <c r="D98" s="180" t="s">
        <v>56</v>
      </c>
      <c r="E98" s="180" t="s">
        <v>52</v>
      </c>
      <c r="F98" s="180" t="s">
        <v>53</v>
      </c>
      <c r="G98" s="180" t="s">
        <v>144</v>
      </c>
      <c r="H98" s="180" t="s">
        <v>145</v>
      </c>
      <c r="I98" s="180" t="s">
        <v>146</v>
      </c>
      <c r="J98" s="180" t="s">
        <v>120</v>
      </c>
      <c r="K98" s="181" t="s">
        <v>147</v>
      </c>
      <c r="L98" s="182"/>
      <c r="M98" s="92" t="s">
        <v>19</v>
      </c>
      <c r="N98" s="93" t="s">
        <v>41</v>
      </c>
      <c r="O98" s="93" t="s">
        <v>148</v>
      </c>
      <c r="P98" s="93" t="s">
        <v>149</v>
      </c>
      <c r="Q98" s="93" t="s">
        <v>150</v>
      </c>
      <c r="R98" s="93" t="s">
        <v>151</v>
      </c>
      <c r="S98" s="93" t="s">
        <v>152</v>
      </c>
      <c r="T98" s="94" t="s">
        <v>153</v>
      </c>
      <c r="U98" s="177"/>
      <c r="V98" s="177"/>
      <c r="W98" s="177"/>
      <c r="X98" s="177"/>
      <c r="Y98" s="177"/>
      <c r="Z98" s="177"/>
      <c r="AA98" s="177"/>
      <c r="AB98" s="177"/>
      <c r="AC98" s="177"/>
      <c r="AD98" s="177"/>
      <c r="AE98" s="177"/>
    </row>
    <row r="99" s="2" customFormat="1" ht="22.8" customHeight="1">
      <c r="A99" s="38"/>
      <c r="B99" s="39"/>
      <c r="C99" s="99" t="s">
        <v>154</v>
      </c>
      <c r="D99" s="40"/>
      <c r="E99" s="40"/>
      <c r="F99" s="40"/>
      <c r="G99" s="40"/>
      <c r="H99" s="40"/>
      <c r="I99" s="40"/>
      <c r="J99" s="183">
        <f>BK99</f>
        <v>0</v>
      </c>
      <c r="K99" s="40"/>
      <c r="L99" s="44"/>
      <c r="M99" s="95"/>
      <c r="N99" s="184"/>
      <c r="O99" s="96"/>
      <c r="P99" s="185">
        <f>P100+P803</f>
        <v>0</v>
      </c>
      <c r="Q99" s="96"/>
      <c r="R99" s="185">
        <f>R100+R803</f>
        <v>19.957334359999997</v>
      </c>
      <c r="S99" s="96"/>
      <c r="T99" s="186">
        <f>T100+T803</f>
        <v>8.6867369599999993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70</v>
      </c>
      <c r="AU99" s="17" t="s">
        <v>121</v>
      </c>
      <c r="BK99" s="187">
        <f>BK100+BK803</f>
        <v>0</v>
      </c>
    </row>
    <row r="100" s="12" customFormat="1" ht="25.92" customHeight="1">
      <c r="A100" s="12"/>
      <c r="B100" s="188"/>
      <c r="C100" s="189"/>
      <c r="D100" s="190" t="s">
        <v>70</v>
      </c>
      <c r="E100" s="191" t="s">
        <v>155</v>
      </c>
      <c r="F100" s="191" t="s">
        <v>156</v>
      </c>
      <c r="G100" s="189"/>
      <c r="H100" s="189"/>
      <c r="I100" s="192"/>
      <c r="J100" s="193">
        <f>BK100</f>
        <v>0</v>
      </c>
      <c r="K100" s="189"/>
      <c r="L100" s="194"/>
      <c r="M100" s="195"/>
      <c r="N100" s="196"/>
      <c r="O100" s="196"/>
      <c r="P100" s="197">
        <f>P101+P665+P790+P800</f>
        <v>0</v>
      </c>
      <c r="Q100" s="196"/>
      <c r="R100" s="197">
        <f>R101+R665+R790+R800</f>
        <v>17.061726669999999</v>
      </c>
      <c r="S100" s="196"/>
      <c r="T100" s="198">
        <f>T101+T665+T790+T800</f>
        <v>7.6372859999999996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79</v>
      </c>
      <c r="AT100" s="200" t="s">
        <v>70</v>
      </c>
      <c r="AU100" s="200" t="s">
        <v>71</v>
      </c>
      <c r="AY100" s="199" t="s">
        <v>157</v>
      </c>
      <c r="BK100" s="201">
        <f>BK101+BK665+BK790+BK800</f>
        <v>0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158</v>
      </c>
      <c r="F101" s="202" t="s">
        <v>159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P102+SUM(P103:P628)+P640</f>
        <v>0</v>
      </c>
      <c r="Q101" s="196"/>
      <c r="R101" s="197">
        <f>R102+SUM(R103:R628)+R640</f>
        <v>17.055463469999999</v>
      </c>
      <c r="S101" s="196"/>
      <c r="T101" s="198">
        <f>T102+SUM(T103:T628)+T640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79</v>
      </c>
      <c r="AT101" s="200" t="s">
        <v>70</v>
      </c>
      <c r="AU101" s="200" t="s">
        <v>79</v>
      </c>
      <c r="AY101" s="199" t="s">
        <v>157</v>
      </c>
      <c r="BK101" s="201">
        <f>BK102+SUM(BK103:BK628)+BK640</f>
        <v>0</v>
      </c>
    </row>
    <row r="102" s="2" customFormat="1" ht="14.4" customHeight="1">
      <c r="A102" s="38"/>
      <c r="B102" s="39"/>
      <c r="C102" s="204" t="s">
        <v>160</v>
      </c>
      <c r="D102" s="204" t="s">
        <v>161</v>
      </c>
      <c r="E102" s="205" t="s">
        <v>162</v>
      </c>
      <c r="F102" s="206" t="s">
        <v>163</v>
      </c>
      <c r="G102" s="207" t="s">
        <v>164</v>
      </c>
      <c r="H102" s="208">
        <v>9.6600000000000001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0.029600000000000001</v>
      </c>
      <c r="R102" s="213">
        <f>Q102*H102</f>
        <v>0.28593600000000002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168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170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3" customFormat="1">
      <c r="A104" s="13"/>
      <c r="B104" s="222"/>
      <c r="C104" s="223"/>
      <c r="D104" s="217" t="s">
        <v>171</v>
      </c>
      <c r="E104" s="224" t="s">
        <v>19</v>
      </c>
      <c r="F104" s="225" t="s">
        <v>172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171</v>
      </c>
      <c r="AU104" s="231" t="s">
        <v>167</v>
      </c>
      <c r="AV104" s="13" t="s">
        <v>79</v>
      </c>
      <c r="AW104" s="13" t="s">
        <v>33</v>
      </c>
      <c r="AX104" s="13" t="s">
        <v>71</v>
      </c>
      <c r="AY104" s="231" t="s">
        <v>157</v>
      </c>
    </row>
    <row r="105" s="14" customFormat="1">
      <c r="A105" s="14"/>
      <c r="B105" s="232"/>
      <c r="C105" s="233"/>
      <c r="D105" s="217" t="s">
        <v>171</v>
      </c>
      <c r="E105" s="234" t="s">
        <v>19</v>
      </c>
      <c r="F105" s="235" t="s">
        <v>173</v>
      </c>
      <c r="G105" s="233"/>
      <c r="H105" s="236">
        <v>9.6600000000000001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171</v>
      </c>
      <c r="AU105" s="242" t="s">
        <v>167</v>
      </c>
      <c r="AV105" s="14" t="s">
        <v>167</v>
      </c>
      <c r="AW105" s="14" t="s">
        <v>33</v>
      </c>
      <c r="AX105" s="14" t="s">
        <v>79</v>
      </c>
      <c r="AY105" s="242" t="s">
        <v>157</v>
      </c>
    </row>
    <row r="106" s="2" customFormat="1" ht="14.4" customHeight="1">
      <c r="A106" s="38"/>
      <c r="B106" s="39"/>
      <c r="C106" s="204" t="s">
        <v>174</v>
      </c>
      <c r="D106" s="204" t="s">
        <v>161</v>
      </c>
      <c r="E106" s="205" t="s">
        <v>175</v>
      </c>
      <c r="F106" s="206" t="s">
        <v>176</v>
      </c>
      <c r="G106" s="207" t="s">
        <v>164</v>
      </c>
      <c r="H106" s="208">
        <v>1.96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0.032730000000000002</v>
      </c>
      <c r="R106" s="213">
        <f>Q106*H106</f>
        <v>0.064150800000000008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177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178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3" customFormat="1">
      <c r="A108" s="13"/>
      <c r="B108" s="222"/>
      <c r="C108" s="223"/>
      <c r="D108" s="217" t="s">
        <v>171</v>
      </c>
      <c r="E108" s="224" t="s">
        <v>19</v>
      </c>
      <c r="F108" s="225" t="s">
        <v>179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171</v>
      </c>
      <c r="AU108" s="231" t="s">
        <v>167</v>
      </c>
      <c r="AV108" s="13" t="s">
        <v>79</v>
      </c>
      <c r="AW108" s="13" t="s">
        <v>33</v>
      </c>
      <c r="AX108" s="13" t="s">
        <v>71</v>
      </c>
      <c r="AY108" s="231" t="s">
        <v>157</v>
      </c>
    </row>
    <row r="109" s="14" customFormat="1">
      <c r="A109" s="14"/>
      <c r="B109" s="232"/>
      <c r="C109" s="233"/>
      <c r="D109" s="217" t="s">
        <v>171</v>
      </c>
      <c r="E109" s="234" t="s">
        <v>19</v>
      </c>
      <c r="F109" s="235" t="s">
        <v>180</v>
      </c>
      <c r="G109" s="233"/>
      <c r="H109" s="236">
        <v>1.96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171</v>
      </c>
      <c r="AU109" s="242" t="s">
        <v>167</v>
      </c>
      <c r="AV109" s="14" t="s">
        <v>167</v>
      </c>
      <c r="AW109" s="14" t="s">
        <v>33</v>
      </c>
      <c r="AX109" s="14" t="s">
        <v>79</v>
      </c>
      <c r="AY109" s="242" t="s">
        <v>157</v>
      </c>
    </row>
    <row r="110" s="2" customFormat="1" ht="24.15" customHeight="1">
      <c r="A110" s="38"/>
      <c r="B110" s="39"/>
      <c r="C110" s="204" t="s">
        <v>79</v>
      </c>
      <c r="D110" s="204" t="s">
        <v>161</v>
      </c>
      <c r="E110" s="205" t="s">
        <v>181</v>
      </c>
      <c r="F110" s="206" t="s">
        <v>182</v>
      </c>
      <c r="G110" s="207" t="s">
        <v>164</v>
      </c>
      <c r="H110" s="208">
        <v>25.995000000000001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0.00025999999999999998</v>
      </c>
      <c r="R110" s="213">
        <f>Q110*H110</f>
        <v>0.0067586999999999994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166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166</v>
      </c>
      <c r="BM110" s="215" t="s">
        <v>183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184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13" customFormat="1">
      <c r="A112" s="13"/>
      <c r="B112" s="222"/>
      <c r="C112" s="223"/>
      <c r="D112" s="217" t="s">
        <v>171</v>
      </c>
      <c r="E112" s="224" t="s">
        <v>19</v>
      </c>
      <c r="F112" s="225" t="s">
        <v>185</v>
      </c>
      <c r="G112" s="223"/>
      <c r="H112" s="224" t="s">
        <v>19</v>
      </c>
      <c r="I112" s="226"/>
      <c r="J112" s="223"/>
      <c r="K112" s="223"/>
      <c r="L112" s="227"/>
      <c r="M112" s="228"/>
      <c r="N112" s="229"/>
      <c r="O112" s="229"/>
      <c r="P112" s="229"/>
      <c r="Q112" s="229"/>
      <c r="R112" s="229"/>
      <c r="S112" s="229"/>
      <c r="T112" s="23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1" t="s">
        <v>171</v>
      </c>
      <c r="AU112" s="231" t="s">
        <v>167</v>
      </c>
      <c r="AV112" s="13" t="s">
        <v>79</v>
      </c>
      <c r="AW112" s="13" t="s">
        <v>33</v>
      </c>
      <c r="AX112" s="13" t="s">
        <v>71</v>
      </c>
      <c r="AY112" s="231" t="s">
        <v>157</v>
      </c>
    </row>
    <row r="113" s="14" customFormat="1">
      <c r="A113" s="14"/>
      <c r="B113" s="232"/>
      <c r="C113" s="233"/>
      <c r="D113" s="217" t="s">
        <v>171</v>
      </c>
      <c r="E113" s="234" t="s">
        <v>19</v>
      </c>
      <c r="F113" s="235" t="s">
        <v>186</v>
      </c>
      <c r="G113" s="233"/>
      <c r="H113" s="236">
        <v>15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2" t="s">
        <v>171</v>
      </c>
      <c r="AU113" s="242" t="s">
        <v>167</v>
      </c>
      <c r="AV113" s="14" t="s">
        <v>167</v>
      </c>
      <c r="AW113" s="14" t="s">
        <v>33</v>
      </c>
      <c r="AX113" s="14" t="s">
        <v>71</v>
      </c>
      <c r="AY113" s="242" t="s">
        <v>157</v>
      </c>
    </row>
    <row r="114" s="13" customFormat="1">
      <c r="A114" s="13"/>
      <c r="B114" s="222"/>
      <c r="C114" s="223"/>
      <c r="D114" s="217" t="s">
        <v>171</v>
      </c>
      <c r="E114" s="224" t="s">
        <v>19</v>
      </c>
      <c r="F114" s="225" t="s">
        <v>187</v>
      </c>
      <c r="G114" s="223"/>
      <c r="H114" s="224" t="s">
        <v>19</v>
      </c>
      <c r="I114" s="226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171</v>
      </c>
      <c r="AU114" s="231" t="s">
        <v>167</v>
      </c>
      <c r="AV114" s="13" t="s">
        <v>79</v>
      </c>
      <c r="AW114" s="13" t="s">
        <v>33</v>
      </c>
      <c r="AX114" s="13" t="s">
        <v>71</v>
      </c>
      <c r="AY114" s="231" t="s">
        <v>157</v>
      </c>
    </row>
    <row r="115" s="14" customFormat="1">
      <c r="A115" s="14"/>
      <c r="B115" s="232"/>
      <c r="C115" s="233"/>
      <c r="D115" s="217" t="s">
        <v>171</v>
      </c>
      <c r="E115" s="234" t="s">
        <v>19</v>
      </c>
      <c r="F115" s="235" t="s">
        <v>188</v>
      </c>
      <c r="G115" s="233"/>
      <c r="H115" s="236">
        <v>4.625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171</v>
      </c>
      <c r="AU115" s="242" t="s">
        <v>167</v>
      </c>
      <c r="AV115" s="14" t="s">
        <v>167</v>
      </c>
      <c r="AW115" s="14" t="s">
        <v>33</v>
      </c>
      <c r="AX115" s="14" t="s">
        <v>71</v>
      </c>
      <c r="AY115" s="242" t="s">
        <v>157</v>
      </c>
    </row>
    <row r="116" s="13" customFormat="1">
      <c r="A116" s="13"/>
      <c r="B116" s="222"/>
      <c r="C116" s="223"/>
      <c r="D116" s="217" t="s">
        <v>171</v>
      </c>
      <c r="E116" s="224" t="s">
        <v>19</v>
      </c>
      <c r="F116" s="225" t="s">
        <v>189</v>
      </c>
      <c r="G116" s="223"/>
      <c r="H116" s="224" t="s">
        <v>19</v>
      </c>
      <c r="I116" s="226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171</v>
      </c>
      <c r="AU116" s="231" t="s">
        <v>167</v>
      </c>
      <c r="AV116" s="13" t="s">
        <v>79</v>
      </c>
      <c r="AW116" s="13" t="s">
        <v>33</v>
      </c>
      <c r="AX116" s="13" t="s">
        <v>71</v>
      </c>
      <c r="AY116" s="231" t="s">
        <v>157</v>
      </c>
    </row>
    <row r="117" s="14" customFormat="1">
      <c r="A117" s="14"/>
      <c r="B117" s="232"/>
      <c r="C117" s="233"/>
      <c r="D117" s="217" t="s">
        <v>171</v>
      </c>
      <c r="E117" s="234" t="s">
        <v>19</v>
      </c>
      <c r="F117" s="235" t="s">
        <v>190</v>
      </c>
      <c r="G117" s="233"/>
      <c r="H117" s="236">
        <v>6.3700000000000001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171</v>
      </c>
      <c r="AU117" s="242" t="s">
        <v>167</v>
      </c>
      <c r="AV117" s="14" t="s">
        <v>167</v>
      </c>
      <c r="AW117" s="14" t="s">
        <v>33</v>
      </c>
      <c r="AX117" s="14" t="s">
        <v>71</v>
      </c>
      <c r="AY117" s="242" t="s">
        <v>157</v>
      </c>
    </row>
    <row r="118" s="15" customFormat="1">
      <c r="A118" s="15"/>
      <c r="B118" s="243"/>
      <c r="C118" s="244"/>
      <c r="D118" s="217" t="s">
        <v>171</v>
      </c>
      <c r="E118" s="245" t="s">
        <v>19</v>
      </c>
      <c r="F118" s="246" t="s">
        <v>191</v>
      </c>
      <c r="G118" s="244"/>
      <c r="H118" s="247">
        <v>25.995000000000001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3" t="s">
        <v>171</v>
      </c>
      <c r="AU118" s="253" t="s">
        <v>167</v>
      </c>
      <c r="AV118" s="15" t="s">
        <v>166</v>
      </c>
      <c r="AW118" s="15" t="s">
        <v>33</v>
      </c>
      <c r="AX118" s="15" t="s">
        <v>79</v>
      </c>
      <c r="AY118" s="253" t="s">
        <v>157</v>
      </c>
    </row>
    <row r="119" s="2" customFormat="1" ht="24.15" customHeight="1">
      <c r="A119" s="38"/>
      <c r="B119" s="39"/>
      <c r="C119" s="204" t="s">
        <v>167</v>
      </c>
      <c r="D119" s="204" t="s">
        <v>161</v>
      </c>
      <c r="E119" s="205" t="s">
        <v>192</v>
      </c>
      <c r="F119" s="206" t="s">
        <v>193</v>
      </c>
      <c r="G119" s="207" t="s">
        <v>164</v>
      </c>
      <c r="H119" s="208">
        <v>15</v>
      </c>
      <c r="I119" s="209"/>
      <c r="J119" s="210">
        <f>ROUND(I119*H119,2)</f>
        <v>0</v>
      </c>
      <c r="K119" s="206" t="s">
        <v>165</v>
      </c>
      <c r="L119" s="44"/>
      <c r="M119" s="211" t="s">
        <v>19</v>
      </c>
      <c r="N119" s="212" t="s">
        <v>43</v>
      </c>
      <c r="O119" s="84"/>
      <c r="P119" s="213">
        <f>O119*H119</f>
        <v>0</v>
      </c>
      <c r="Q119" s="213">
        <v>0.0043800000000000002</v>
      </c>
      <c r="R119" s="213">
        <f>Q119*H119</f>
        <v>0.065700000000000008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166</v>
      </c>
      <c r="AT119" s="215" t="s">
        <v>161</v>
      </c>
      <c r="AU119" s="215" t="s">
        <v>167</v>
      </c>
      <c r="AY119" s="17" t="s">
        <v>157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167</v>
      </c>
      <c r="BK119" s="216">
        <f>ROUND(I119*H119,2)</f>
        <v>0</v>
      </c>
      <c r="BL119" s="17" t="s">
        <v>166</v>
      </c>
      <c r="BM119" s="215" t="s">
        <v>194</v>
      </c>
    </row>
    <row r="120" s="2" customFormat="1">
      <c r="A120" s="38"/>
      <c r="B120" s="39"/>
      <c r="C120" s="40"/>
      <c r="D120" s="217" t="s">
        <v>169</v>
      </c>
      <c r="E120" s="40"/>
      <c r="F120" s="218" t="s">
        <v>195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169</v>
      </c>
      <c r="AU120" s="17" t="s">
        <v>167</v>
      </c>
    </row>
    <row r="121" s="13" customFormat="1">
      <c r="A121" s="13"/>
      <c r="B121" s="222"/>
      <c r="C121" s="223"/>
      <c r="D121" s="217" t="s">
        <v>171</v>
      </c>
      <c r="E121" s="224" t="s">
        <v>19</v>
      </c>
      <c r="F121" s="225" t="s">
        <v>185</v>
      </c>
      <c r="G121" s="223"/>
      <c r="H121" s="224" t="s">
        <v>19</v>
      </c>
      <c r="I121" s="226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171</v>
      </c>
      <c r="AU121" s="231" t="s">
        <v>167</v>
      </c>
      <c r="AV121" s="13" t="s">
        <v>79</v>
      </c>
      <c r="AW121" s="13" t="s">
        <v>33</v>
      </c>
      <c r="AX121" s="13" t="s">
        <v>71</v>
      </c>
      <c r="AY121" s="231" t="s">
        <v>157</v>
      </c>
    </row>
    <row r="122" s="14" customFormat="1">
      <c r="A122" s="14"/>
      <c r="B122" s="232"/>
      <c r="C122" s="233"/>
      <c r="D122" s="217" t="s">
        <v>171</v>
      </c>
      <c r="E122" s="234" t="s">
        <v>19</v>
      </c>
      <c r="F122" s="235" t="s">
        <v>186</v>
      </c>
      <c r="G122" s="233"/>
      <c r="H122" s="236">
        <v>15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171</v>
      </c>
      <c r="AU122" s="242" t="s">
        <v>167</v>
      </c>
      <c r="AV122" s="14" t="s">
        <v>167</v>
      </c>
      <c r="AW122" s="14" t="s">
        <v>33</v>
      </c>
      <c r="AX122" s="14" t="s">
        <v>79</v>
      </c>
      <c r="AY122" s="242" t="s">
        <v>157</v>
      </c>
    </row>
    <row r="123" s="2" customFormat="1" ht="37.8" customHeight="1">
      <c r="A123" s="38"/>
      <c r="B123" s="39"/>
      <c r="C123" s="204" t="s">
        <v>196</v>
      </c>
      <c r="D123" s="204" t="s">
        <v>161</v>
      </c>
      <c r="E123" s="205" t="s">
        <v>197</v>
      </c>
      <c r="F123" s="206" t="s">
        <v>198</v>
      </c>
      <c r="G123" s="207" t="s">
        <v>164</v>
      </c>
      <c r="H123" s="208">
        <v>10.994999999999999</v>
      </c>
      <c r="I123" s="209"/>
      <c r="J123" s="210">
        <f>ROUND(I123*H123,2)</f>
        <v>0</v>
      </c>
      <c r="K123" s="206" t="s">
        <v>165</v>
      </c>
      <c r="L123" s="44"/>
      <c r="M123" s="211" t="s">
        <v>19</v>
      </c>
      <c r="N123" s="212" t="s">
        <v>43</v>
      </c>
      <c r="O123" s="84"/>
      <c r="P123" s="213">
        <f>O123*H123</f>
        <v>0</v>
      </c>
      <c r="Q123" s="213">
        <v>0.0093900000000000008</v>
      </c>
      <c r="R123" s="213">
        <f>Q123*H123</f>
        <v>0.10324305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166</v>
      </c>
      <c r="AT123" s="215" t="s">
        <v>161</v>
      </c>
      <c r="AU123" s="215" t="s">
        <v>167</v>
      </c>
      <c r="AY123" s="17" t="s">
        <v>157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167</v>
      </c>
      <c r="BK123" s="216">
        <f>ROUND(I123*H123,2)</f>
        <v>0</v>
      </c>
      <c r="BL123" s="17" t="s">
        <v>166</v>
      </c>
      <c r="BM123" s="215" t="s">
        <v>199</v>
      </c>
    </row>
    <row r="124" s="2" customFormat="1">
      <c r="A124" s="38"/>
      <c r="B124" s="39"/>
      <c r="C124" s="40"/>
      <c r="D124" s="217" t="s">
        <v>169</v>
      </c>
      <c r="E124" s="40"/>
      <c r="F124" s="218" t="s">
        <v>200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169</v>
      </c>
      <c r="AU124" s="17" t="s">
        <v>167</v>
      </c>
    </row>
    <row r="125" s="13" customFormat="1">
      <c r="A125" s="13"/>
      <c r="B125" s="222"/>
      <c r="C125" s="223"/>
      <c r="D125" s="217" t="s">
        <v>171</v>
      </c>
      <c r="E125" s="224" t="s">
        <v>19</v>
      </c>
      <c r="F125" s="225" t="s">
        <v>187</v>
      </c>
      <c r="G125" s="223"/>
      <c r="H125" s="224" t="s">
        <v>19</v>
      </c>
      <c r="I125" s="226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171</v>
      </c>
      <c r="AU125" s="231" t="s">
        <v>167</v>
      </c>
      <c r="AV125" s="13" t="s">
        <v>79</v>
      </c>
      <c r="AW125" s="13" t="s">
        <v>33</v>
      </c>
      <c r="AX125" s="13" t="s">
        <v>71</v>
      </c>
      <c r="AY125" s="231" t="s">
        <v>157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188</v>
      </c>
      <c r="G126" s="233"/>
      <c r="H126" s="236">
        <v>4.625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71</v>
      </c>
      <c r="AY126" s="242" t="s">
        <v>157</v>
      </c>
    </row>
    <row r="127" s="13" customFormat="1">
      <c r="A127" s="13"/>
      <c r="B127" s="222"/>
      <c r="C127" s="223"/>
      <c r="D127" s="217" t="s">
        <v>171</v>
      </c>
      <c r="E127" s="224" t="s">
        <v>19</v>
      </c>
      <c r="F127" s="225" t="s">
        <v>189</v>
      </c>
      <c r="G127" s="223"/>
      <c r="H127" s="224" t="s">
        <v>19</v>
      </c>
      <c r="I127" s="226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171</v>
      </c>
      <c r="AU127" s="231" t="s">
        <v>167</v>
      </c>
      <c r="AV127" s="13" t="s">
        <v>79</v>
      </c>
      <c r="AW127" s="13" t="s">
        <v>33</v>
      </c>
      <c r="AX127" s="13" t="s">
        <v>71</v>
      </c>
      <c r="AY127" s="231" t="s">
        <v>157</v>
      </c>
    </row>
    <row r="128" s="14" customFormat="1">
      <c r="A128" s="14"/>
      <c r="B128" s="232"/>
      <c r="C128" s="233"/>
      <c r="D128" s="217" t="s">
        <v>171</v>
      </c>
      <c r="E128" s="234" t="s">
        <v>19</v>
      </c>
      <c r="F128" s="235" t="s">
        <v>190</v>
      </c>
      <c r="G128" s="233"/>
      <c r="H128" s="236">
        <v>6.3700000000000001</v>
      </c>
      <c r="I128" s="237"/>
      <c r="J128" s="233"/>
      <c r="K128" s="233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171</v>
      </c>
      <c r="AU128" s="242" t="s">
        <v>167</v>
      </c>
      <c r="AV128" s="14" t="s">
        <v>167</v>
      </c>
      <c r="AW128" s="14" t="s">
        <v>33</v>
      </c>
      <c r="AX128" s="14" t="s">
        <v>71</v>
      </c>
      <c r="AY128" s="242" t="s">
        <v>157</v>
      </c>
    </row>
    <row r="129" s="15" customFormat="1">
      <c r="A129" s="15"/>
      <c r="B129" s="243"/>
      <c r="C129" s="244"/>
      <c r="D129" s="217" t="s">
        <v>171</v>
      </c>
      <c r="E129" s="245" t="s">
        <v>19</v>
      </c>
      <c r="F129" s="246" t="s">
        <v>191</v>
      </c>
      <c r="G129" s="244"/>
      <c r="H129" s="247">
        <v>10.995000000000001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3" t="s">
        <v>171</v>
      </c>
      <c r="AU129" s="253" t="s">
        <v>167</v>
      </c>
      <c r="AV129" s="15" t="s">
        <v>166</v>
      </c>
      <c r="AW129" s="15" t="s">
        <v>33</v>
      </c>
      <c r="AX129" s="15" t="s">
        <v>79</v>
      </c>
      <c r="AY129" s="253" t="s">
        <v>157</v>
      </c>
    </row>
    <row r="130" s="2" customFormat="1" ht="24.15" customHeight="1">
      <c r="A130" s="38"/>
      <c r="B130" s="39"/>
      <c r="C130" s="254" t="s">
        <v>166</v>
      </c>
      <c r="D130" s="254" t="s">
        <v>201</v>
      </c>
      <c r="E130" s="255" t="s">
        <v>202</v>
      </c>
      <c r="F130" s="256" t="s">
        <v>203</v>
      </c>
      <c r="G130" s="257" t="s">
        <v>164</v>
      </c>
      <c r="H130" s="258">
        <v>11.215</v>
      </c>
      <c r="I130" s="259"/>
      <c r="J130" s="260">
        <f>ROUND(I130*H130,2)</f>
        <v>0</v>
      </c>
      <c r="K130" s="256" t="s">
        <v>165</v>
      </c>
      <c r="L130" s="261"/>
      <c r="M130" s="262" t="s">
        <v>19</v>
      </c>
      <c r="N130" s="263" t="s">
        <v>43</v>
      </c>
      <c r="O130" s="84"/>
      <c r="P130" s="213">
        <f>O130*H130</f>
        <v>0</v>
      </c>
      <c r="Q130" s="213">
        <v>0.0089999999999999993</v>
      </c>
      <c r="R130" s="213">
        <f>Q130*H130</f>
        <v>0.100935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204</v>
      </c>
      <c r="AT130" s="215" t="s">
        <v>201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166</v>
      </c>
      <c r="BM130" s="215" t="s">
        <v>205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203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4" customFormat="1">
      <c r="A132" s="14"/>
      <c r="B132" s="232"/>
      <c r="C132" s="233"/>
      <c r="D132" s="217" t="s">
        <v>171</v>
      </c>
      <c r="E132" s="233"/>
      <c r="F132" s="235" t="s">
        <v>206</v>
      </c>
      <c r="G132" s="233"/>
      <c r="H132" s="236">
        <v>11.215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4</v>
      </c>
      <c r="AX132" s="14" t="s">
        <v>79</v>
      </c>
      <c r="AY132" s="242" t="s">
        <v>157</v>
      </c>
    </row>
    <row r="133" s="2" customFormat="1" ht="24.15" customHeight="1">
      <c r="A133" s="38"/>
      <c r="B133" s="39"/>
      <c r="C133" s="204" t="s">
        <v>207</v>
      </c>
      <c r="D133" s="204" t="s">
        <v>161</v>
      </c>
      <c r="E133" s="205" t="s">
        <v>208</v>
      </c>
      <c r="F133" s="206" t="s">
        <v>209</v>
      </c>
      <c r="G133" s="207" t="s">
        <v>164</v>
      </c>
      <c r="H133" s="208">
        <v>25.995000000000001</v>
      </c>
      <c r="I133" s="209"/>
      <c r="J133" s="210">
        <f>ROUND(I133*H133,2)</f>
        <v>0</v>
      </c>
      <c r="K133" s="206" t="s">
        <v>165</v>
      </c>
      <c r="L133" s="44"/>
      <c r="M133" s="211" t="s">
        <v>19</v>
      </c>
      <c r="N133" s="212" t="s">
        <v>43</v>
      </c>
      <c r="O133" s="84"/>
      <c r="P133" s="213">
        <f>O133*H133</f>
        <v>0</v>
      </c>
      <c r="Q133" s="213">
        <v>0.00348</v>
      </c>
      <c r="R133" s="213">
        <f>Q133*H133</f>
        <v>0.090462600000000004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166</v>
      </c>
      <c r="AT133" s="215" t="s">
        <v>161</v>
      </c>
      <c r="AU133" s="215" t="s">
        <v>167</v>
      </c>
      <c r="AY133" s="17" t="s">
        <v>157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167</v>
      </c>
      <c r="BK133" s="216">
        <f>ROUND(I133*H133,2)</f>
        <v>0</v>
      </c>
      <c r="BL133" s="17" t="s">
        <v>166</v>
      </c>
      <c r="BM133" s="215" t="s">
        <v>210</v>
      </c>
    </row>
    <row r="134" s="2" customFormat="1">
      <c r="A134" s="38"/>
      <c r="B134" s="39"/>
      <c r="C134" s="40"/>
      <c r="D134" s="217" t="s">
        <v>169</v>
      </c>
      <c r="E134" s="40"/>
      <c r="F134" s="218" t="s">
        <v>211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169</v>
      </c>
      <c r="AU134" s="17" t="s">
        <v>167</v>
      </c>
    </row>
    <row r="135" s="13" customFormat="1">
      <c r="A135" s="13"/>
      <c r="B135" s="222"/>
      <c r="C135" s="223"/>
      <c r="D135" s="217" t="s">
        <v>171</v>
      </c>
      <c r="E135" s="224" t="s">
        <v>19</v>
      </c>
      <c r="F135" s="225" t="s">
        <v>185</v>
      </c>
      <c r="G135" s="223"/>
      <c r="H135" s="224" t="s">
        <v>19</v>
      </c>
      <c r="I135" s="226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171</v>
      </c>
      <c r="AU135" s="231" t="s">
        <v>167</v>
      </c>
      <c r="AV135" s="13" t="s">
        <v>79</v>
      </c>
      <c r="AW135" s="13" t="s">
        <v>33</v>
      </c>
      <c r="AX135" s="13" t="s">
        <v>71</v>
      </c>
      <c r="AY135" s="231" t="s">
        <v>157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186</v>
      </c>
      <c r="G136" s="233"/>
      <c r="H136" s="236">
        <v>15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71</v>
      </c>
      <c r="AY136" s="242" t="s">
        <v>157</v>
      </c>
    </row>
    <row r="137" s="13" customFormat="1">
      <c r="A137" s="13"/>
      <c r="B137" s="222"/>
      <c r="C137" s="223"/>
      <c r="D137" s="217" t="s">
        <v>171</v>
      </c>
      <c r="E137" s="224" t="s">
        <v>19</v>
      </c>
      <c r="F137" s="225" t="s">
        <v>187</v>
      </c>
      <c r="G137" s="223"/>
      <c r="H137" s="224" t="s">
        <v>19</v>
      </c>
      <c r="I137" s="226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171</v>
      </c>
      <c r="AU137" s="231" t="s">
        <v>167</v>
      </c>
      <c r="AV137" s="13" t="s">
        <v>79</v>
      </c>
      <c r="AW137" s="13" t="s">
        <v>33</v>
      </c>
      <c r="AX137" s="13" t="s">
        <v>71</v>
      </c>
      <c r="AY137" s="231" t="s">
        <v>157</v>
      </c>
    </row>
    <row r="138" s="14" customFormat="1">
      <c r="A138" s="14"/>
      <c r="B138" s="232"/>
      <c r="C138" s="233"/>
      <c r="D138" s="217" t="s">
        <v>171</v>
      </c>
      <c r="E138" s="234" t="s">
        <v>19</v>
      </c>
      <c r="F138" s="235" t="s">
        <v>188</v>
      </c>
      <c r="G138" s="233"/>
      <c r="H138" s="236">
        <v>4.625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171</v>
      </c>
      <c r="AU138" s="242" t="s">
        <v>167</v>
      </c>
      <c r="AV138" s="14" t="s">
        <v>167</v>
      </c>
      <c r="AW138" s="14" t="s">
        <v>33</v>
      </c>
      <c r="AX138" s="14" t="s">
        <v>71</v>
      </c>
      <c r="AY138" s="242" t="s">
        <v>157</v>
      </c>
    </row>
    <row r="139" s="13" customFormat="1">
      <c r="A139" s="13"/>
      <c r="B139" s="222"/>
      <c r="C139" s="223"/>
      <c r="D139" s="217" t="s">
        <v>171</v>
      </c>
      <c r="E139" s="224" t="s">
        <v>19</v>
      </c>
      <c r="F139" s="225" t="s">
        <v>189</v>
      </c>
      <c r="G139" s="223"/>
      <c r="H139" s="224" t="s">
        <v>19</v>
      </c>
      <c r="I139" s="226"/>
      <c r="J139" s="223"/>
      <c r="K139" s="223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171</v>
      </c>
      <c r="AU139" s="231" t="s">
        <v>167</v>
      </c>
      <c r="AV139" s="13" t="s">
        <v>79</v>
      </c>
      <c r="AW139" s="13" t="s">
        <v>33</v>
      </c>
      <c r="AX139" s="13" t="s">
        <v>71</v>
      </c>
      <c r="AY139" s="231" t="s">
        <v>157</v>
      </c>
    </row>
    <row r="140" s="14" customFormat="1">
      <c r="A140" s="14"/>
      <c r="B140" s="232"/>
      <c r="C140" s="233"/>
      <c r="D140" s="217" t="s">
        <v>171</v>
      </c>
      <c r="E140" s="234" t="s">
        <v>19</v>
      </c>
      <c r="F140" s="235" t="s">
        <v>190</v>
      </c>
      <c r="G140" s="233"/>
      <c r="H140" s="236">
        <v>6.3700000000000001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2" t="s">
        <v>171</v>
      </c>
      <c r="AU140" s="242" t="s">
        <v>167</v>
      </c>
      <c r="AV140" s="14" t="s">
        <v>167</v>
      </c>
      <c r="AW140" s="14" t="s">
        <v>33</v>
      </c>
      <c r="AX140" s="14" t="s">
        <v>71</v>
      </c>
      <c r="AY140" s="242" t="s">
        <v>157</v>
      </c>
    </row>
    <row r="141" s="15" customFormat="1">
      <c r="A141" s="15"/>
      <c r="B141" s="243"/>
      <c r="C141" s="244"/>
      <c r="D141" s="217" t="s">
        <v>171</v>
      </c>
      <c r="E141" s="245" t="s">
        <v>19</v>
      </c>
      <c r="F141" s="246" t="s">
        <v>191</v>
      </c>
      <c r="G141" s="244"/>
      <c r="H141" s="247">
        <v>25.995000000000001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3" t="s">
        <v>171</v>
      </c>
      <c r="AU141" s="253" t="s">
        <v>167</v>
      </c>
      <c r="AV141" s="15" t="s">
        <v>166</v>
      </c>
      <c r="AW141" s="15" t="s">
        <v>33</v>
      </c>
      <c r="AX141" s="15" t="s">
        <v>79</v>
      </c>
      <c r="AY141" s="253" t="s">
        <v>157</v>
      </c>
    </row>
    <row r="142" s="2" customFormat="1" ht="24.15" customHeight="1">
      <c r="A142" s="38"/>
      <c r="B142" s="39"/>
      <c r="C142" s="204" t="s">
        <v>158</v>
      </c>
      <c r="D142" s="204" t="s">
        <v>161</v>
      </c>
      <c r="E142" s="205" t="s">
        <v>212</v>
      </c>
      <c r="F142" s="206" t="s">
        <v>213</v>
      </c>
      <c r="G142" s="207" t="s">
        <v>164</v>
      </c>
      <c r="H142" s="208">
        <v>387.59399999999999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0.00025999999999999998</v>
      </c>
      <c r="R142" s="213">
        <f>Q142*H142</f>
        <v>0.10077443999999999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166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166</v>
      </c>
      <c r="BM142" s="215" t="s">
        <v>214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215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13" customFormat="1">
      <c r="A144" s="13"/>
      <c r="B144" s="222"/>
      <c r="C144" s="223"/>
      <c r="D144" s="217" t="s">
        <v>171</v>
      </c>
      <c r="E144" s="224" t="s">
        <v>19</v>
      </c>
      <c r="F144" s="225" t="s">
        <v>216</v>
      </c>
      <c r="G144" s="223"/>
      <c r="H144" s="224" t="s">
        <v>19</v>
      </c>
      <c r="I144" s="226"/>
      <c r="J144" s="223"/>
      <c r="K144" s="223"/>
      <c r="L144" s="227"/>
      <c r="M144" s="228"/>
      <c r="N144" s="229"/>
      <c r="O144" s="229"/>
      <c r="P144" s="229"/>
      <c r="Q144" s="229"/>
      <c r="R144" s="229"/>
      <c r="S144" s="229"/>
      <c r="T144" s="23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1" t="s">
        <v>171</v>
      </c>
      <c r="AU144" s="231" t="s">
        <v>167</v>
      </c>
      <c r="AV144" s="13" t="s">
        <v>79</v>
      </c>
      <c r="AW144" s="13" t="s">
        <v>33</v>
      </c>
      <c r="AX144" s="13" t="s">
        <v>71</v>
      </c>
      <c r="AY144" s="231" t="s">
        <v>157</v>
      </c>
    </row>
    <row r="145" s="14" customFormat="1">
      <c r="A145" s="14"/>
      <c r="B145" s="232"/>
      <c r="C145" s="233"/>
      <c r="D145" s="217" t="s">
        <v>171</v>
      </c>
      <c r="E145" s="234" t="s">
        <v>19</v>
      </c>
      <c r="F145" s="235" t="s">
        <v>217</v>
      </c>
      <c r="G145" s="233"/>
      <c r="H145" s="236">
        <v>49.799999999999997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171</v>
      </c>
      <c r="AU145" s="242" t="s">
        <v>167</v>
      </c>
      <c r="AV145" s="14" t="s">
        <v>167</v>
      </c>
      <c r="AW145" s="14" t="s">
        <v>33</v>
      </c>
      <c r="AX145" s="14" t="s">
        <v>71</v>
      </c>
      <c r="AY145" s="242" t="s">
        <v>157</v>
      </c>
    </row>
    <row r="146" s="13" customFormat="1">
      <c r="A146" s="13"/>
      <c r="B146" s="222"/>
      <c r="C146" s="223"/>
      <c r="D146" s="217" t="s">
        <v>171</v>
      </c>
      <c r="E146" s="224" t="s">
        <v>19</v>
      </c>
      <c r="F146" s="225" t="s">
        <v>218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171</v>
      </c>
      <c r="AU146" s="231" t="s">
        <v>167</v>
      </c>
      <c r="AV146" s="13" t="s">
        <v>79</v>
      </c>
      <c r="AW146" s="13" t="s">
        <v>33</v>
      </c>
      <c r="AX146" s="13" t="s">
        <v>71</v>
      </c>
      <c r="AY146" s="231" t="s">
        <v>157</v>
      </c>
    </row>
    <row r="147" s="14" customFormat="1">
      <c r="A147" s="14"/>
      <c r="B147" s="232"/>
      <c r="C147" s="233"/>
      <c r="D147" s="217" t="s">
        <v>171</v>
      </c>
      <c r="E147" s="234" t="s">
        <v>19</v>
      </c>
      <c r="F147" s="235" t="s">
        <v>219</v>
      </c>
      <c r="G147" s="233"/>
      <c r="H147" s="236">
        <v>314.375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171</v>
      </c>
      <c r="AU147" s="242" t="s">
        <v>167</v>
      </c>
      <c r="AV147" s="14" t="s">
        <v>167</v>
      </c>
      <c r="AW147" s="14" t="s">
        <v>33</v>
      </c>
      <c r="AX147" s="14" t="s">
        <v>71</v>
      </c>
      <c r="AY147" s="242" t="s">
        <v>157</v>
      </c>
    </row>
    <row r="148" s="13" customFormat="1">
      <c r="A148" s="13"/>
      <c r="B148" s="222"/>
      <c r="C148" s="223"/>
      <c r="D148" s="217" t="s">
        <v>171</v>
      </c>
      <c r="E148" s="224" t="s">
        <v>19</v>
      </c>
      <c r="F148" s="225" t="s">
        <v>220</v>
      </c>
      <c r="G148" s="223"/>
      <c r="H148" s="224" t="s">
        <v>19</v>
      </c>
      <c r="I148" s="226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171</v>
      </c>
      <c r="AU148" s="231" t="s">
        <v>167</v>
      </c>
      <c r="AV148" s="13" t="s">
        <v>79</v>
      </c>
      <c r="AW148" s="13" t="s">
        <v>33</v>
      </c>
      <c r="AX148" s="13" t="s">
        <v>71</v>
      </c>
      <c r="AY148" s="231" t="s">
        <v>157</v>
      </c>
    </row>
    <row r="149" s="14" customFormat="1">
      <c r="A149" s="14"/>
      <c r="B149" s="232"/>
      <c r="C149" s="233"/>
      <c r="D149" s="217" t="s">
        <v>171</v>
      </c>
      <c r="E149" s="234" t="s">
        <v>19</v>
      </c>
      <c r="F149" s="235" t="s">
        <v>221</v>
      </c>
      <c r="G149" s="233"/>
      <c r="H149" s="236">
        <v>-20.25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171</v>
      </c>
      <c r="AU149" s="242" t="s">
        <v>167</v>
      </c>
      <c r="AV149" s="14" t="s">
        <v>167</v>
      </c>
      <c r="AW149" s="14" t="s">
        <v>33</v>
      </c>
      <c r="AX149" s="14" t="s">
        <v>71</v>
      </c>
      <c r="AY149" s="242" t="s">
        <v>157</v>
      </c>
    </row>
    <row r="150" s="14" customFormat="1">
      <c r="A150" s="14"/>
      <c r="B150" s="232"/>
      <c r="C150" s="233"/>
      <c r="D150" s="217" t="s">
        <v>171</v>
      </c>
      <c r="E150" s="234" t="s">
        <v>19</v>
      </c>
      <c r="F150" s="235" t="s">
        <v>222</v>
      </c>
      <c r="G150" s="233"/>
      <c r="H150" s="236">
        <v>-13.5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171</v>
      </c>
      <c r="AU150" s="242" t="s">
        <v>167</v>
      </c>
      <c r="AV150" s="14" t="s">
        <v>167</v>
      </c>
      <c r="AW150" s="14" t="s">
        <v>33</v>
      </c>
      <c r="AX150" s="14" t="s">
        <v>71</v>
      </c>
      <c r="AY150" s="242" t="s">
        <v>157</v>
      </c>
    </row>
    <row r="151" s="14" customFormat="1">
      <c r="A151" s="14"/>
      <c r="B151" s="232"/>
      <c r="C151" s="233"/>
      <c r="D151" s="217" t="s">
        <v>171</v>
      </c>
      <c r="E151" s="234" t="s">
        <v>19</v>
      </c>
      <c r="F151" s="235" t="s">
        <v>223</v>
      </c>
      <c r="G151" s="233"/>
      <c r="H151" s="236">
        <v>-10.800000000000001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171</v>
      </c>
      <c r="AU151" s="242" t="s">
        <v>167</v>
      </c>
      <c r="AV151" s="14" t="s">
        <v>167</v>
      </c>
      <c r="AW151" s="14" t="s">
        <v>33</v>
      </c>
      <c r="AX151" s="14" t="s">
        <v>71</v>
      </c>
      <c r="AY151" s="242" t="s">
        <v>157</v>
      </c>
    </row>
    <row r="152" s="14" customFormat="1">
      <c r="A152" s="14"/>
      <c r="B152" s="232"/>
      <c r="C152" s="233"/>
      <c r="D152" s="217" t="s">
        <v>171</v>
      </c>
      <c r="E152" s="234" t="s">
        <v>19</v>
      </c>
      <c r="F152" s="235" t="s">
        <v>224</v>
      </c>
      <c r="G152" s="233"/>
      <c r="H152" s="236">
        <v>-2.25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171</v>
      </c>
      <c r="AU152" s="242" t="s">
        <v>167</v>
      </c>
      <c r="AV152" s="14" t="s">
        <v>167</v>
      </c>
      <c r="AW152" s="14" t="s">
        <v>33</v>
      </c>
      <c r="AX152" s="14" t="s">
        <v>71</v>
      </c>
      <c r="AY152" s="242" t="s">
        <v>157</v>
      </c>
    </row>
    <row r="153" s="14" customFormat="1">
      <c r="A153" s="14"/>
      <c r="B153" s="232"/>
      <c r="C153" s="233"/>
      <c r="D153" s="217" t="s">
        <v>171</v>
      </c>
      <c r="E153" s="234" t="s">
        <v>19</v>
      </c>
      <c r="F153" s="235" t="s">
        <v>225</v>
      </c>
      <c r="G153" s="233"/>
      <c r="H153" s="236">
        <v>-5.5199999999999996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171</v>
      </c>
      <c r="AU153" s="242" t="s">
        <v>167</v>
      </c>
      <c r="AV153" s="14" t="s">
        <v>167</v>
      </c>
      <c r="AW153" s="14" t="s">
        <v>33</v>
      </c>
      <c r="AX153" s="14" t="s">
        <v>71</v>
      </c>
      <c r="AY153" s="242" t="s">
        <v>157</v>
      </c>
    </row>
    <row r="154" s="14" customFormat="1">
      <c r="A154" s="14"/>
      <c r="B154" s="232"/>
      <c r="C154" s="233"/>
      <c r="D154" s="217" t="s">
        <v>171</v>
      </c>
      <c r="E154" s="234" t="s">
        <v>19</v>
      </c>
      <c r="F154" s="235" t="s">
        <v>226</v>
      </c>
      <c r="G154" s="233"/>
      <c r="H154" s="236">
        <v>-0.75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171</v>
      </c>
      <c r="AU154" s="242" t="s">
        <v>167</v>
      </c>
      <c r="AV154" s="14" t="s">
        <v>167</v>
      </c>
      <c r="AW154" s="14" t="s">
        <v>33</v>
      </c>
      <c r="AX154" s="14" t="s">
        <v>71</v>
      </c>
      <c r="AY154" s="242" t="s">
        <v>157</v>
      </c>
    </row>
    <row r="155" s="14" customFormat="1">
      <c r="A155" s="14"/>
      <c r="B155" s="232"/>
      <c r="C155" s="233"/>
      <c r="D155" s="217" t="s">
        <v>171</v>
      </c>
      <c r="E155" s="234" t="s">
        <v>19</v>
      </c>
      <c r="F155" s="235" t="s">
        <v>227</v>
      </c>
      <c r="G155" s="233"/>
      <c r="H155" s="236">
        <v>-1.125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171</v>
      </c>
      <c r="AU155" s="242" t="s">
        <v>167</v>
      </c>
      <c r="AV155" s="14" t="s">
        <v>167</v>
      </c>
      <c r="AW155" s="14" t="s">
        <v>33</v>
      </c>
      <c r="AX155" s="14" t="s">
        <v>71</v>
      </c>
      <c r="AY155" s="242" t="s">
        <v>157</v>
      </c>
    </row>
    <row r="156" s="13" customFormat="1">
      <c r="A156" s="13"/>
      <c r="B156" s="222"/>
      <c r="C156" s="223"/>
      <c r="D156" s="217" t="s">
        <v>171</v>
      </c>
      <c r="E156" s="224" t="s">
        <v>19</v>
      </c>
      <c r="F156" s="225" t="s">
        <v>228</v>
      </c>
      <c r="G156" s="223"/>
      <c r="H156" s="224" t="s">
        <v>19</v>
      </c>
      <c r="I156" s="226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171</v>
      </c>
      <c r="AU156" s="231" t="s">
        <v>167</v>
      </c>
      <c r="AV156" s="13" t="s">
        <v>79</v>
      </c>
      <c r="AW156" s="13" t="s">
        <v>33</v>
      </c>
      <c r="AX156" s="13" t="s">
        <v>71</v>
      </c>
      <c r="AY156" s="231" t="s">
        <v>157</v>
      </c>
    </row>
    <row r="157" s="14" customFormat="1">
      <c r="A157" s="14"/>
      <c r="B157" s="232"/>
      <c r="C157" s="233"/>
      <c r="D157" s="217" t="s">
        <v>171</v>
      </c>
      <c r="E157" s="234" t="s">
        <v>19</v>
      </c>
      <c r="F157" s="235" t="s">
        <v>229</v>
      </c>
      <c r="G157" s="233"/>
      <c r="H157" s="236">
        <v>2.6000000000000001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171</v>
      </c>
      <c r="AU157" s="242" t="s">
        <v>167</v>
      </c>
      <c r="AV157" s="14" t="s">
        <v>167</v>
      </c>
      <c r="AW157" s="14" t="s">
        <v>33</v>
      </c>
      <c r="AX157" s="14" t="s">
        <v>71</v>
      </c>
      <c r="AY157" s="242" t="s">
        <v>157</v>
      </c>
    </row>
    <row r="158" s="13" customFormat="1">
      <c r="A158" s="13"/>
      <c r="B158" s="222"/>
      <c r="C158" s="223"/>
      <c r="D158" s="217" t="s">
        <v>171</v>
      </c>
      <c r="E158" s="224" t="s">
        <v>19</v>
      </c>
      <c r="F158" s="225" t="s">
        <v>230</v>
      </c>
      <c r="G158" s="223"/>
      <c r="H158" s="224" t="s">
        <v>19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171</v>
      </c>
      <c r="AU158" s="231" t="s">
        <v>167</v>
      </c>
      <c r="AV158" s="13" t="s">
        <v>79</v>
      </c>
      <c r="AW158" s="13" t="s">
        <v>33</v>
      </c>
      <c r="AX158" s="13" t="s">
        <v>71</v>
      </c>
      <c r="AY158" s="231" t="s">
        <v>157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231</v>
      </c>
      <c r="G159" s="233"/>
      <c r="H159" s="236">
        <v>1.2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71</v>
      </c>
      <c r="AY159" s="242" t="s">
        <v>157</v>
      </c>
    </row>
    <row r="160" s="13" customFormat="1">
      <c r="A160" s="13"/>
      <c r="B160" s="222"/>
      <c r="C160" s="223"/>
      <c r="D160" s="217" t="s">
        <v>171</v>
      </c>
      <c r="E160" s="224" t="s">
        <v>19</v>
      </c>
      <c r="F160" s="225" t="s">
        <v>232</v>
      </c>
      <c r="G160" s="223"/>
      <c r="H160" s="224" t="s">
        <v>19</v>
      </c>
      <c r="I160" s="226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171</v>
      </c>
      <c r="AU160" s="231" t="s">
        <v>167</v>
      </c>
      <c r="AV160" s="13" t="s">
        <v>79</v>
      </c>
      <c r="AW160" s="13" t="s">
        <v>33</v>
      </c>
      <c r="AX160" s="13" t="s">
        <v>71</v>
      </c>
      <c r="AY160" s="231" t="s">
        <v>157</v>
      </c>
    </row>
    <row r="161" s="14" customFormat="1">
      <c r="A161" s="14"/>
      <c r="B161" s="232"/>
      <c r="C161" s="233"/>
      <c r="D161" s="217" t="s">
        <v>171</v>
      </c>
      <c r="E161" s="234" t="s">
        <v>19</v>
      </c>
      <c r="F161" s="235" t="s">
        <v>233</v>
      </c>
      <c r="G161" s="233"/>
      <c r="H161" s="236">
        <v>1.5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2" t="s">
        <v>171</v>
      </c>
      <c r="AU161" s="242" t="s">
        <v>167</v>
      </c>
      <c r="AV161" s="14" t="s">
        <v>167</v>
      </c>
      <c r="AW161" s="14" t="s">
        <v>33</v>
      </c>
      <c r="AX161" s="14" t="s">
        <v>71</v>
      </c>
      <c r="AY161" s="242" t="s">
        <v>157</v>
      </c>
    </row>
    <row r="162" s="13" customFormat="1">
      <c r="A162" s="13"/>
      <c r="B162" s="222"/>
      <c r="C162" s="223"/>
      <c r="D162" s="217" t="s">
        <v>171</v>
      </c>
      <c r="E162" s="224" t="s">
        <v>19</v>
      </c>
      <c r="F162" s="225" t="s">
        <v>234</v>
      </c>
      <c r="G162" s="223"/>
      <c r="H162" s="224" t="s">
        <v>19</v>
      </c>
      <c r="I162" s="226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171</v>
      </c>
      <c r="AU162" s="231" t="s">
        <v>167</v>
      </c>
      <c r="AV162" s="13" t="s">
        <v>79</v>
      </c>
      <c r="AW162" s="13" t="s">
        <v>33</v>
      </c>
      <c r="AX162" s="13" t="s">
        <v>71</v>
      </c>
      <c r="AY162" s="231" t="s">
        <v>157</v>
      </c>
    </row>
    <row r="163" s="14" customFormat="1">
      <c r="A163" s="14"/>
      <c r="B163" s="232"/>
      <c r="C163" s="233"/>
      <c r="D163" s="217" t="s">
        <v>171</v>
      </c>
      <c r="E163" s="234" t="s">
        <v>19</v>
      </c>
      <c r="F163" s="235" t="s">
        <v>235</v>
      </c>
      <c r="G163" s="233"/>
      <c r="H163" s="236">
        <v>7.9000000000000004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2" t="s">
        <v>171</v>
      </c>
      <c r="AU163" s="242" t="s">
        <v>167</v>
      </c>
      <c r="AV163" s="14" t="s">
        <v>167</v>
      </c>
      <c r="AW163" s="14" t="s">
        <v>33</v>
      </c>
      <c r="AX163" s="14" t="s">
        <v>71</v>
      </c>
      <c r="AY163" s="242" t="s">
        <v>157</v>
      </c>
    </row>
    <row r="164" s="13" customFormat="1">
      <c r="A164" s="13"/>
      <c r="B164" s="222"/>
      <c r="C164" s="223"/>
      <c r="D164" s="217" t="s">
        <v>171</v>
      </c>
      <c r="E164" s="224" t="s">
        <v>19</v>
      </c>
      <c r="F164" s="225" t="s">
        <v>220</v>
      </c>
      <c r="G164" s="223"/>
      <c r="H164" s="224" t="s">
        <v>19</v>
      </c>
      <c r="I164" s="226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171</v>
      </c>
      <c r="AU164" s="231" t="s">
        <v>167</v>
      </c>
      <c r="AV164" s="13" t="s">
        <v>79</v>
      </c>
      <c r="AW164" s="13" t="s">
        <v>33</v>
      </c>
      <c r="AX164" s="13" t="s">
        <v>71</v>
      </c>
      <c r="AY164" s="231" t="s">
        <v>157</v>
      </c>
    </row>
    <row r="165" s="14" customFormat="1">
      <c r="A165" s="14"/>
      <c r="B165" s="232"/>
      <c r="C165" s="233"/>
      <c r="D165" s="217" t="s">
        <v>171</v>
      </c>
      <c r="E165" s="234" t="s">
        <v>19</v>
      </c>
      <c r="F165" s="235" t="s">
        <v>236</v>
      </c>
      <c r="G165" s="233"/>
      <c r="H165" s="236">
        <v>13.365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171</v>
      </c>
      <c r="AU165" s="242" t="s">
        <v>167</v>
      </c>
      <c r="AV165" s="14" t="s">
        <v>167</v>
      </c>
      <c r="AW165" s="14" t="s">
        <v>33</v>
      </c>
      <c r="AX165" s="14" t="s">
        <v>71</v>
      </c>
      <c r="AY165" s="242" t="s">
        <v>157</v>
      </c>
    </row>
    <row r="166" s="14" customFormat="1">
      <c r="A166" s="14"/>
      <c r="B166" s="232"/>
      <c r="C166" s="233"/>
      <c r="D166" s="217" t="s">
        <v>171</v>
      </c>
      <c r="E166" s="234" t="s">
        <v>19</v>
      </c>
      <c r="F166" s="235" t="s">
        <v>237</v>
      </c>
      <c r="G166" s="233"/>
      <c r="H166" s="236">
        <v>6.9299999999999997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171</v>
      </c>
      <c r="AU166" s="242" t="s">
        <v>167</v>
      </c>
      <c r="AV166" s="14" t="s">
        <v>167</v>
      </c>
      <c r="AW166" s="14" t="s">
        <v>33</v>
      </c>
      <c r="AX166" s="14" t="s">
        <v>71</v>
      </c>
      <c r="AY166" s="242" t="s">
        <v>157</v>
      </c>
    </row>
    <row r="167" s="14" customFormat="1">
      <c r="A167" s="14"/>
      <c r="B167" s="232"/>
      <c r="C167" s="233"/>
      <c r="D167" s="217" t="s">
        <v>171</v>
      </c>
      <c r="E167" s="234" t="s">
        <v>19</v>
      </c>
      <c r="F167" s="235" t="s">
        <v>238</v>
      </c>
      <c r="G167" s="233"/>
      <c r="H167" s="236">
        <v>14.256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171</v>
      </c>
      <c r="AU167" s="242" t="s">
        <v>167</v>
      </c>
      <c r="AV167" s="14" t="s">
        <v>167</v>
      </c>
      <c r="AW167" s="14" t="s">
        <v>33</v>
      </c>
      <c r="AX167" s="14" t="s">
        <v>71</v>
      </c>
      <c r="AY167" s="242" t="s">
        <v>157</v>
      </c>
    </row>
    <row r="168" s="14" customFormat="1">
      <c r="A168" s="14"/>
      <c r="B168" s="232"/>
      <c r="C168" s="233"/>
      <c r="D168" s="217" t="s">
        <v>171</v>
      </c>
      <c r="E168" s="234" t="s">
        <v>19</v>
      </c>
      <c r="F168" s="235" t="s">
        <v>239</v>
      </c>
      <c r="G168" s="233"/>
      <c r="H168" s="236">
        <v>2.4750000000000001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171</v>
      </c>
      <c r="AU168" s="242" t="s">
        <v>167</v>
      </c>
      <c r="AV168" s="14" t="s">
        <v>167</v>
      </c>
      <c r="AW168" s="14" t="s">
        <v>33</v>
      </c>
      <c r="AX168" s="14" t="s">
        <v>71</v>
      </c>
      <c r="AY168" s="242" t="s">
        <v>157</v>
      </c>
    </row>
    <row r="169" s="14" customFormat="1">
      <c r="A169" s="14"/>
      <c r="B169" s="232"/>
      <c r="C169" s="233"/>
      <c r="D169" s="217" t="s">
        <v>171</v>
      </c>
      <c r="E169" s="234" t="s">
        <v>19</v>
      </c>
      <c r="F169" s="235" t="s">
        <v>240</v>
      </c>
      <c r="G169" s="233"/>
      <c r="H169" s="236">
        <v>3.8279999999999998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171</v>
      </c>
      <c r="AU169" s="242" t="s">
        <v>167</v>
      </c>
      <c r="AV169" s="14" t="s">
        <v>167</v>
      </c>
      <c r="AW169" s="14" t="s">
        <v>33</v>
      </c>
      <c r="AX169" s="14" t="s">
        <v>71</v>
      </c>
      <c r="AY169" s="242" t="s">
        <v>157</v>
      </c>
    </row>
    <row r="170" s="14" customFormat="1">
      <c r="A170" s="14"/>
      <c r="B170" s="232"/>
      <c r="C170" s="233"/>
      <c r="D170" s="217" t="s">
        <v>171</v>
      </c>
      <c r="E170" s="234" t="s">
        <v>19</v>
      </c>
      <c r="F170" s="235" t="s">
        <v>241</v>
      </c>
      <c r="G170" s="233"/>
      <c r="H170" s="236">
        <v>1.3200000000000001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2" t="s">
        <v>171</v>
      </c>
      <c r="AU170" s="242" t="s">
        <v>167</v>
      </c>
      <c r="AV170" s="14" t="s">
        <v>167</v>
      </c>
      <c r="AW170" s="14" t="s">
        <v>33</v>
      </c>
      <c r="AX170" s="14" t="s">
        <v>71</v>
      </c>
      <c r="AY170" s="242" t="s">
        <v>157</v>
      </c>
    </row>
    <row r="171" s="14" customFormat="1">
      <c r="A171" s="14"/>
      <c r="B171" s="232"/>
      <c r="C171" s="233"/>
      <c r="D171" s="217" t="s">
        <v>171</v>
      </c>
      <c r="E171" s="234" t="s">
        <v>19</v>
      </c>
      <c r="F171" s="235" t="s">
        <v>242</v>
      </c>
      <c r="G171" s="233"/>
      <c r="H171" s="236">
        <v>0.98999999999999999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171</v>
      </c>
      <c r="AU171" s="242" t="s">
        <v>167</v>
      </c>
      <c r="AV171" s="14" t="s">
        <v>167</v>
      </c>
      <c r="AW171" s="14" t="s">
        <v>33</v>
      </c>
      <c r="AX171" s="14" t="s">
        <v>71</v>
      </c>
      <c r="AY171" s="242" t="s">
        <v>157</v>
      </c>
    </row>
    <row r="172" s="13" customFormat="1">
      <c r="A172" s="13"/>
      <c r="B172" s="222"/>
      <c r="C172" s="223"/>
      <c r="D172" s="217" t="s">
        <v>171</v>
      </c>
      <c r="E172" s="224" t="s">
        <v>19</v>
      </c>
      <c r="F172" s="225" t="s">
        <v>243</v>
      </c>
      <c r="G172" s="223"/>
      <c r="H172" s="224" t="s">
        <v>19</v>
      </c>
      <c r="I172" s="226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171</v>
      </c>
      <c r="AU172" s="231" t="s">
        <v>167</v>
      </c>
      <c r="AV172" s="13" t="s">
        <v>79</v>
      </c>
      <c r="AW172" s="13" t="s">
        <v>33</v>
      </c>
      <c r="AX172" s="13" t="s">
        <v>71</v>
      </c>
      <c r="AY172" s="231" t="s">
        <v>157</v>
      </c>
    </row>
    <row r="173" s="14" customFormat="1">
      <c r="A173" s="14"/>
      <c r="B173" s="232"/>
      <c r="C173" s="233"/>
      <c r="D173" s="217" t="s">
        <v>171</v>
      </c>
      <c r="E173" s="234" t="s">
        <v>19</v>
      </c>
      <c r="F173" s="235" t="s">
        <v>244</v>
      </c>
      <c r="G173" s="233"/>
      <c r="H173" s="236">
        <v>8.0500000000000007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171</v>
      </c>
      <c r="AU173" s="242" t="s">
        <v>167</v>
      </c>
      <c r="AV173" s="14" t="s">
        <v>167</v>
      </c>
      <c r="AW173" s="14" t="s">
        <v>33</v>
      </c>
      <c r="AX173" s="14" t="s">
        <v>71</v>
      </c>
      <c r="AY173" s="242" t="s">
        <v>157</v>
      </c>
    </row>
    <row r="174" s="13" customFormat="1">
      <c r="A174" s="13"/>
      <c r="B174" s="222"/>
      <c r="C174" s="223"/>
      <c r="D174" s="217" t="s">
        <v>171</v>
      </c>
      <c r="E174" s="224" t="s">
        <v>19</v>
      </c>
      <c r="F174" s="225" t="s">
        <v>245</v>
      </c>
      <c r="G174" s="223"/>
      <c r="H174" s="224" t="s">
        <v>19</v>
      </c>
      <c r="I174" s="226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171</v>
      </c>
      <c r="AU174" s="231" t="s">
        <v>167</v>
      </c>
      <c r="AV174" s="13" t="s">
        <v>79</v>
      </c>
      <c r="AW174" s="13" t="s">
        <v>33</v>
      </c>
      <c r="AX174" s="13" t="s">
        <v>71</v>
      </c>
      <c r="AY174" s="231" t="s">
        <v>157</v>
      </c>
    </row>
    <row r="175" s="13" customFormat="1">
      <c r="A175" s="13"/>
      <c r="B175" s="222"/>
      <c r="C175" s="223"/>
      <c r="D175" s="217" t="s">
        <v>171</v>
      </c>
      <c r="E175" s="224" t="s">
        <v>19</v>
      </c>
      <c r="F175" s="225" t="s">
        <v>220</v>
      </c>
      <c r="G175" s="223"/>
      <c r="H175" s="224" t="s">
        <v>19</v>
      </c>
      <c r="I175" s="226"/>
      <c r="J175" s="223"/>
      <c r="K175" s="223"/>
      <c r="L175" s="227"/>
      <c r="M175" s="228"/>
      <c r="N175" s="229"/>
      <c r="O175" s="229"/>
      <c r="P175" s="229"/>
      <c r="Q175" s="229"/>
      <c r="R175" s="229"/>
      <c r="S175" s="229"/>
      <c r="T175" s="23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1" t="s">
        <v>171</v>
      </c>
      <c r="AU175" s="231" t="s">
        <v>167</v>
      </c>
      <c r="AV175" s="13" t="s">
        <v>79</v>
      </c>
      <c r="AW175" s="13" t="s">
        <v>33</v>
      </c>
      <c r="AX175" s="13" t="s">
        <v>71</v>
      </c>
      <c r="AY175" s="231" t="s">
        <v>157</v>
      </c>
    </row>
    <row r="176" s="14" customFormat="1">
      <c r="A176" s="14"/>
      <c r="B176" s="232"/>
      <c r="C176" s="233"/>
      <c r="D176" s="217" t="s">
        <v>171</v>
      </c>
      <c r="E176" s="234" t="s">
        <v>19</v>
      </c>
      <c r="F176" s="235" t="s">
        <v>246</v>
      </c>
      <c r="G176" s="233"/>
      <c r="H176" s="236">
        <v>4.4550000000000001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171</v>
      </c>
      <c r="AU176" s="242" t="s">
        <v>167</v>
      </c>
      <c r="AV176" s="14" t="s">
        <v>167</v>
      </c>
      <c r="AW176" s="14" t="s">
        <v>33</v>
      </c>
      <c r="AX176" s="14" t="s">
        <v>71</v>
      </c>
      <c r="AY176" s="242" t="s">
        <v>157</v>
      </c>
    </row>
    <row r="177" s="14" customFormat="1">
      <c r="A177" s="14"/>
      <c r="B177" s="232"/>
      <c r="C177" s="233"/>
      <c r="D177" s="217" t="s">
        <v>171</v>
      </c>
      <c r="E177" s="234" t="s">
        <v>19</v>
      </c>
      <c r="F177" s="235" t="s">
        <v>247</v>
      </c>
      <c r="G177" s="233"/>
      <c r="H177" s="236">
        <v>2.9700000000000002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171</v>
      </c>
      <c r="AU177" s="242" t="s">
        <v>167</v>
      </c>
      <c r="AV177" s="14" t="s">
        <v>167</v>
      </c>
      <c r="AW177" s="14" t="s">
        <v>33</v>
      </c>
      <c r="AX177" s="14" t="s">
        <v>71</v>
      </c>
      <c r="AY177" s="242" t="s">
        <v>157</v>
      </c>
    </row>
    <row r="178" s="14" customFormat="1">
      <c r="A178" s="14"/>
      <c r="B178" s="232"/>
      <c r="C178" s="233"/>
      <c r="D178" s="217" t="s">
        <v>171</v>
      </c>
      <c r="E178" s="234" t="s">
        <v>19</v>
      </c>
      <c r="F178" s="235" t="s">
        <v>248</v>
      </c>
      <c r="G178" s="233"/>
      <c r="H178" s="236">
        <v>2.3759999999999999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171</v>
      </c>
      <c r="AU178" s="242" t="s">
        <v>167</v>
      </c>
      <c r="AV178" s="14" t="s">
        <v>167</v>
      </c>
      <c r="AW178" s="14" t="s">
        <v>33</v>
      </c>
      <c r="AX178" s="14" t="s">
        <v>71</v>
      </c>
      <c r="AY178" s="242" t="s">
        <v>157</v>
      </c>
    </row>
    <row r="179" s="14" customFormat="1">
      <c r="A179" s="14"/>
      <c r="B179" s="232"/>
      <c r="C179" s="233"/>
      <c r="D179" s="217" t="s">
        <v>171</v>
      </c>
      <c r="E179" s="234" t="s">
        <v>19</v>
      </c>
      <c r="F179" s="235" t="s">
        <v>249</v>
      </c>
      <c r="G179" s="233"/>
      <c r="H179" s="236">
        <v>0.495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171</v>
      </c>
      <c r="AU179" s="242" t="s">
        <v>167</v>
      </c>
      <c r="AV179" s="14" t="s">
        <v>167</v>
      </c>
      <c r="AW179" s="14" t="s">
        <v>33</v>
      </c>
      <c r="AX179" s="14" t="s">
        <v>71</v>
      </c>
      <c r="AY179" s="242" t="s">
        <v>157</v>
      </c>
    </row>
    <row r="180" s="14" customFormat="1">
      <c r="A180" s="14"/>
      <c r="B180" s="232"/>
      <c r="C180" s="233"/>
      <c r="D180" s="217" t="s">
        <v>171</v>
      </c>
      <c r="E180" s="234" t="s">
        <v>19</v>
      </c>
      <c r="F180" s="235" t="s">
        <v>250</v>
      </c>
      <c r="G180" s="233"/>
      <c r="H180" s="236">
        <v>0.79200000000000004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171</v>
      </c>
      <c r="AU180" s="242" t="s">
        <v>167</v>
      </c>
      <c r="AV180" s="14" t="s">
        <v>167</v>
      </c>
      <c r="AW180" s="14" t="s">
        <v>33</v>
      </c>
      <c r="AX180" s="14" t="s">
        <v>71</v>
      </c>
      <c r="AY180" s="242" t="s">
        <v>157</v>
      </c>
    </row>
    <row r="181" s="14" customFormat="1">
      <c r="A181" s="14"/>
      <c r="B181" s="232"/>
      <c r="C181" s="233"/>
      <c r="D181" s="217" t="s">
        <v>171</v>
      </c>
      <c r="E181" s="234" t="s">
        <v>19</v>
      </c>
      <c r="F181" s="235" t="s">
        <v>251</v>
      </c>
      <c r="G181" s="233"/>
      <c r="H181" s="236">
        <v>0.495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2" t="s">
        <v>171</v>
      </c>
      <c r="AU181" s="242" t="s">
        <v>167</v>
      </c>
      <c r="AV181" s="14" t="s">
        <v>167</v>
      </c>
      <c r="AW181" s="14" t="s">
        <v>33</v>
      </c>
      <c r="AX181" s="14" t="s">
        <v>71</v>
      </c>
      <c r="AY181" s="242" t="s">
        <v>157</v>
      </c>
    </row>
    <row r="182" s="13" customFormat="1">
      <c r="A182" s="13"/>
      <c r="B182" s="222"/>
      <c r="C182" s="223"/>
      <c r="D182" s="217" t="s">
        <v>171</v>
      </c>
      <c r="E182" s="224" t="s">
        <v>19</v>
      </c>
      <c r="F182" s="225" t="s">
        <v>252</v>
      </c>
      <c r="G182" s="223"/>
      <c r="H182" s="224" t="s">
        <v>19</v>
      </c>
      <c r="I182" s="226"/>
      <c r="J182" s="223"/>
      <c r="K182" s="223"/>
      <c r="L182" s="227"/>
      <c r="M182" s="228"/>
      <c r="N182" s="229"/>
      <c r="O182" s="229"/>
      <c r="P182" s="229"/>
      <c r="Q182" s="229"/>
      <c r="R182" s="229"/>
      <c r="S182" s="229"/>
      <c r="T182" s="23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1" t="s">
        <v>171</v>
      </c>
      <c r="AU182" s="231" t="s">
        <v>167</v>
      </c>
      <c r="AV182" s="13" t="s">
        <v>79</v>
      </c>
      <c r="AW182" s="13" t="s">
        <v>33</v>
      </c>
      <c r="AX182" s="13" t="s">
        <v>71</v>
      </c>
      <c r="AY182" s="231" t="s">
        <v>157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253</v>
      </c>
      <c r="G183" s="233"/>
      <c r="H183" s="236">
        <v>1.617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5" customFormat="1">
      <c r="A184" s="15"/>
      <c r="B184" s="243"/>
      <c r="C184" s="244"/>
      <c r="D184" s="217" t="s">
        <v>171</v>
      </c>
      <c r="E184" s="245" t="s">
        <v>19</v>
      </c>
      <c r="F184" s="246" t="s">
        <v>191</v>
      </c>
      <c r="G184" s="244"/>
      <c r="H184" s="247">
        <v>387.59399999999999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3" t="s">
        <v>171</v>
      </c>
      <c r="AU184" s="253" t="s">
        <v>167</v>
      </c>
      <c r="AV184" s="15" t="s">
        <v>166</v>
      </c>
      <c r="AW184" s="15" t="s">
        <v>33</v>
      </c>
      <c r="AX184" s="15" t="s">
        <v>79</v>
      </c>
      <c r="AY184" s="253" t="s">
        <v>157</v>
      </c>
    </row>
    <row r="185" s="2" customFormat="1" ht="14.4" customHeight="1">
      <c r="A185" s="38"/>
      <c r="B185" s="39"/>
      <c r="C185" s="204" t="s">
        <v>254</v>
      </c>
      <c r="D185" s="204" t="s">
        <v>161</v>
      </c>
      <c r="E185" s="205" t="s">
        <v>255</v>
      </c>
      <c r="F185" s="206" t="s">
        <v>256</v>
      </c>
      <c r="G185" s="207" t="s">
        <v>164</v>
      </c>
      <c r="H185" s="208">
        <v>387.59399999999999</v>
      </c>
      <c r="I185" s="209"/>
      <c r="J185" s="210">
        <f>ROUND(I185*H185,2)</f>
        <v>0</v>
      </c>
      <c r="K185" s="206" t="s">
        <v>165</v>
      </c>
      <c r="L185" s="44"/>
      <c r="M185" s="211" t="s">
        <v>19</v>
      </c>
      <c r="N185" s="212" t="s">
        <v>43</v>
      </c>
      <c r="O185" s="84"/>
      <c r="P185" s="213">
        <f>O185*H185</f>
        <v>0</v>
      </c>
      <c r="Q185" s="213">
        <v>0.0054599999999999996</v>
      </c>
      <c r="R185" s="213">
        <f>Q185*H185</f>
        <v>2.1162632399999999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166</v>
      </c>
      <c r="AT185" s="215" t="s">
        <v>161</v>
      </c>
      <c r="AU185" s="215" t="s">
        <v>167</v>
      </c>
      <c r="AY185" s="17" t="s">
        <v>157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167</v>
      </c>
      <c r="BK185" s="216">
        <f>ROUND(I185*H185,2)</f>
        <v>0</v>
      </c>
      <c r="BL185" s="17" t="s">
        <v>166</v>
      </c>
      <c r="BM185" s="215" t="s">
        <v>257</v>
      </c>
    </row>
    <row r="186" s="2" customFormat="1">
      <c r="A186" s="38"/>
      <c r="B186" s="39"/>
      <c r="C186" s="40"/>
      <c r="D186" s="217" t="s">
        <v>169</v>
      </c>
      <c r="E186" s="40"/>
      <c r="F186" s="218" t="s">
        <v>258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169</v>
      </c>
      <c r="AU186" s="17" t="s">
        <v>167</v>
      </c>
    </row>
    <row r="187" s="13" customFormat="1">
      <c r="A187" s="13"/>
      <c r="B187" s="222"/>
      <c r="C187" s="223"/>
      <c r="D187" s="217" t="s">
        <v>171</v>
      </c>
      <c r="E187" s="224" t="s">
        <v>19</v>
      </c>
      <c r="F187" s="225" t="s">
        <v>216</v>
      </c>
      <c r="G187" s="223"/>
      <c r="H187" s="224" t="s">
        <v>19</v>
      </c>
      <c r="I187" s="226"/>
      <c r="J187" s="223"/>
      <c r="K187" s="223"/>
      <c r="L187" s="227"/>
      <c r="M187" s="228"/>
      <c r="N187" s="229"/>
      <c r="O187" s="229"/>
      <c r="P187" s="229"/>
      <c r="Q187" s="229"/>
      <c r="R187" s="229"/>
      <c r="S187" s="229"/>
      <c r="T187" s="23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1" t="s">
        <v>171</v>
      </c>
      <c r="AU187" s="231" t="s">
        <v>167</v>
      </c>
      <c r="AV187" s="13" t="s">
        <v>79</v>
      </c>
      <c r="AW187" s="13" t="s">
        <v>33</v>
      </c>
      <c r="AX187" s="13" t="s">
        <v>71</v>
      </c>
      <c r="AY187" s="231" t="s">
        <v>157</v>
      </c>
    </row>
    <row r="188" s="14" customFormat="1">
      <c r="A188" s="14"/>
      <c r="B188" s="232"/>
      <c r="C188" s="233"/>
      <c r="D188" s="217" t="s">
        <v>171</v>
      </c>
      <c r="E188" s="234" t="s">
        <v>19</v>
      </c>
      <c r="F188" s="235" t="s">
        <v>217</v>
      </c>
      <c r="G188" s="233"/>
      <c r="H188" s="236">
        <v>49.799999999999997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2" t="s">
        <v>171</v>
      </c>
      <c r="AU188" s="242" t="s">
        <v>167</v>
      </c>
      <c r="AV188" s="14" t="s">
        <v>167</v>
      </c>
      <c r="AW188" s="14" t="s">
        <v>33</v>
      </c>
      <c r="AX188" s="14" t="s">
        <v>71</v>
      </c>
      <c r="AY188" s="242" t="s">
        <v>157</v>
      </c>
    </row>
    <row r="189" s="13" customFormat="1">
      <c r="A189" s="13"/>
      <c r="B189" s="222"/>
      <c r="C189" s="223"/>
      <c r="D189" s="217" t="s">
        <v>171</v>
      </c>
      <c r="E189" s="224" t="s">
        <v>19</v>
      </c>
      <c r="F189" s="225" t="s">
        <v>218</v>
      </c>
      <c r="G189" s="223"/>
      <c r="H189" s="224" t="s">
        <v>19</v>
      </c>
      <c r="I189" s="226"/>
      <c r="J189" s="223"/>
      <c r="K189" s="223"/>
      <c r="L189" s="227"/>
      <c r="M189" s="228"/>
      <c r="N189" s="229"/>
      <c r="O189" s="229"/>
      <c r="P189" s="229"/>
      <c r="Q189" s="229"/>
      <c r="R189" s="229"/>
      <c r="S189" s="229"/>
      <c r="T189" s="23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1" t="s">
        <v>171</v>
      </c>
      <c r="AU189" s="231" t="s">
        <v>167</v>
      </c>
      <c r="AV189" s="13" t="s">
        <v>79</v>
      </c>
      <c r="AW189" s="13" t="s">
        <v>33</v>
      </c>
      <c r="AX189" s="13" t="s">
        <v>71</v>
      </c>
      <c r="AY189" s="231" t="s">
        <v>157</v>
      </c>
    </row>
    <row r="190" s="14" customFormat="1">
      <c r="A190" s="14"/>
      <c r="B190" s="232"/>
      <c r="C190" s="233"/>
      <c r="D190" s="217" t="s">
        <v>171</v>
      </c>
      <c r="E190" s="234" t="s">
        <v>19</v>
      </c>
      <c r="F190" s="235" t="s">
        <v>219</v>
      </c>
      <c r="G190" s="233"/>
      <c r="H190" s="236">
        <v>314.375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2" t="s">
        <v>171</v>
      </c>
      <c r="AU190" s="242" t="s">
        <v>167</v>
      </c>
      <c r="AV190" s="14" t="s">
        <v>167</v>
      </c>
      <c r="AW190" s="14" t="s">
        <v>33</v>
      </c>
      <c r="AX190" s="14" t="s">
        <v>71</v>
      </c>
      <c r="AY190" s="242" t="s">
        <v>157</v>
      </c>
    </row>
    <row r="191" s="13" customFormat="1">
      <c r="A191" s="13"/>
      <c r="B191" s="222"/>
      <c r="C191" s="223"/>
      <c r="D191" s="217" t="s">
        <v>171</v>
      </c>
      <c r="E191" s="224" t="s">
        <v>19</v>
      </c>
      <c r="F191" s="225" t="s">
        <v>220</v>
      </c>
      <c r="G191" s="223"/>
      <c r="H191" s="224" t="s">
        <v>19</v>
      </c>
      <c r="I191" s="226"/>
      <c r="J191" s="223"/>
      <c r="K191" s="223"/>
      <c r="L191" s="227"/>
      <c r="M191" s="228"/>
      <c r="N191" s="229"/>
      <c r="O191" s="229"/>
      <c r="P191" s="229"/>
      <c r="Q191" s="229"/>
      <c r="R191" s="229"/>
      <c r="S191" s="229"/>
      <c r="T191" s="23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1" t="s">
        <v>171</v>
      </c>
      <c r="AU191" s="231" t="s">
        <v>167</v>
      </c>
      <c r="AV191" s="13" t="s">
        <v>79</v>
      </c>
      <c r="AW191" s="13" t="s">
        <v>33</v>
      </c>
      <c r="AX191" s="13" t="s">
        <v>71</v>
      </c>
      <c r="AY191" s="231" t="s">
        <v>157</v>
      </c>
    </row>
    <row r="192" s="14" customFormat="1">
      <c r="A192" s="14"/>
      <c r="B192" s="232"/>
      <c r="C192" s="233"/>
      <c r="D192" s="217" t="s">
        <v>171</v>
      </c>
      <c r="E192" s="234" t="s">
        <v>19</v>
      </c>
      <c r="F192" s="235" t="s">
        <v>221</v>
      </c>
      <c r="G192" s="233"/>
      <c r="H192" s="236">
        <v>-20.25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171</v>
      </c>
      <c r="AU192" s="242" t="s">
        <v>167</v>
      </c>
      <c r="AV192" s="14" t="s">
        <v>167</v>
      </c>
      <c r="AW192" s="14" t="s">
        <v>33</v>
      </c>
      <c r="AX192" s="14" t="s">
        <v>71</v>
      </c>
      <c r="AY192" s="242" t="s">
        <v>157</v>
      </c>
    </row>
    <row r="193" s="14" customFormat="1">
      <c r="A193" s="14"/>
      <c r="B193" s="232"/>
      <c r="C193" s="233"/>
      <c r="D193" s="217" t="s">
        <v>171</v>
      </c>
      <c r="E193" s="234" t="s">
        <v>19</v>
      </c>
      <c r="F193" s="235" t="s">
        <v>222</v>
      </c>
      <c r="G193" s="233"/>
      <c r="H193" s="236">
        <v>-13.5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33</v>
      </c>
      <c r="AX193" s="14" t="s">
        <v>71</v>
      </c>
      <c r="AY193" s="242" t="s">
        <v>157</v>
      </c>
    </row>
    <row r="194" s="14" customFormat="1">
      <c r="A194" s="14"/>
      <c r="B194" s="232"/>
      <c r="C194" s="233"/>
      <c r="D194" s="217" t="s">
        <v>171</v>
      </c>
      <c r="E194" s="234" t="s">
        <v>19</v>
      </c>
      <c r="F194" s="235" t="s">
        <v>223</v>
      </c>
      <c r="G194" s="233"/>
      <c r="H194" s="236">
        <v>-10.800000000000001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171</v>
      </c>
      <c r="AU194" s="242" t="s">
        <v>167</v>
      </c>
      <c r="AV194" s="14" t="s">
        <v>167</v>
      </c>
      <c r="AW194" s="14" t="s">
        <v>33</v>
      </c>
      <c r="AX194" s="14" t="s">
        <v>71</v>
      </c>
      <c r="AY194" s="242" t="s">
        <v>157</v>
      </c>
    </row>
    <row r="195" s="14" customFormat="1">
      <c r="A195" s="14"/>
      <c r="B195" s="232"/>
      <c r="C195" s="233"/>
      <c r="D195" s="217" t="s">
        <v>171</v>
      </c>
      <c r="E195" s="234" t="s">
        <v>19</v>
      </c>
      <c r="F195" s="235" t="s">
        <v>224</v>
      </c>
      <c r="G195" s="233"/>
      <c r="H195" s="236">
        <v>-2.25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2" t="s">
        <v>171</v>
      </c>
      <c r="AU195" s="242" t="s">
        <v>167</v>
      </c>
      <c r="AV195" s="14" t="s">
        <v>167</v>
      </c>
      <c r="AW195" s="14" t="s">
        <v>33</v>
      </c>
      <c r="AX195" s="14" t="s">
        <v>71</v>
      </c>
      <c r="AY195" s="242" t="s">
        <v>157</v>
      </c>
    </row>
    <row r="196" s="14" customFormat="1">
      <c r="A196" s="14"/>
      <c r="B196" s="232"/>
      <c r="C196" s="233"/>
      <c r="D196" s="217" t="s">
        <v>171</v>
      </c>
      <c r="E196" s="234" t="s">
        <v>19</v>
      </c>
      <c r="F196" s="235" t="s">
        <v>225</v>
      </c>
      <c r="G196" s="233"/>
      <c r="H196" s="236">
        <v>-5.5199999999999996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2" t="s">
        <v>171</v>
      </c>
      <c r="AU196" s="242" t="s">
        <v>167</v>
      </c>
      <c r="AV196" s="14" t="s">
        <v>167</v>
      </c>
      <c r="AW196" s="14" t="s">
        <v>33</v>
      </c>
      <c r="AX196" s="14" t="s">
        <v>71</v>
      </c>
      <c r="AY196" s="242" t="s">
        <v>157</v>
      </c>
    </row>
    <row r="197" s="14" customFormat="1">
      <c r="A197" s="14"/>
      <c r="B197" s="232"/>
      <c r="C197" s="233"/>
      <c r="D197" s="217" t="s">
        <v>171</v>
      </c>
      <c r="E197" s="234" t="s">
        <v>19</v>
      </c>
      <c r="F197" s="235" t="s">
        <v>226</v>
      </c>
      <c r="G197" s="233"/>
      <c r="H197" s="236">
        <v>-0.75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2" t="s">
        <v>171</v>
      </c>
      <c r="AU197" s="242" t="s">
        <v>167</v>
      </c>
      <c r="AV197" s="14" t="s">
        <v>167</v>
      </c>
      <c r="AW197" s="14" t="s">
        <v>33</v>
      </c>
      <c r="AX197" s="14" t="s">
        <v>71</v>
      </c>
      <c r="AY197" s="242" t="s">
        <v>157</v>
      </c>
    </row>
    <row r="198" s="14" customFormat="1">
      <c r="A198" s="14"/>
      <c r="B198" s="232"/>
      <c r="C198" s="233"/>
      <c r="D198" s="217" t="s">
        <v>171</v>
      </c>
      <c r="E198" s="234" t="s">
        <v>19</v>
      </c>
      <c r="F198" s="235" t="s">
        <v>227</v>
      </c>
      <c r="G198" s="233"/>
      <c r="H198" s="236">
        <v>-1.125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33</v>
      </c>
      <c r="AX198" s="14" t="s">
        <v>71</v>
      </c>
      <c r="AY198" s="242" t="s">
        <v>157</v>
      </c>
    </row>
    <row r="199" s="13" customFormat="1">
      <c r="A199" s="13"/>
      <c r="B199" s="222"/>
      <c r="C199" s="223"/>
      <c r="D199" s="217" t="s">
        <v>171</v>
      </c>
      <c r="E199" s="224" t="s">
        <v>19</v>
      </c>
      <c r="F199" s="225" t="s">
        <v>228</v>
      </c>
      <c r="G199" s="223"/>
      <c r="H199" s="224" t="s">
        <v>19</v>
      </c>
      <c r="I199" s="226"/>
      <c r="J199" s="223"/>
      <c r="K199" s="223"/>
      <c r="L199" s="227"/>
      <c r="M199" s="228"/>
      <c r="N199" s="229"/>
      <c r="O199" s="229"/>
      <c r="P199" s="229"/>
      <c r="Q199" s="229"/>
      <c r="R199" s="229"/>
      <c r="S199" s="229"/>
      <c r="T199" s="23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1" t="s">
        <v>171</v>
      </c>
      <c r="AU199" s="231" t="s">
        <v>167</v>
      </c>
      <c r="AV199" s="13" t="s">
        <v>79</v>
      </c>
      <c r="AW199" s="13" t="s">
        <v>33</v>
      </c>
      <c r="AX199" s="13" t="s">
        <v>71</v>
      </c>
      <c r="AY199" s="231" t="s">
        <v>157</v>
      </c>
    </row>
    <row r="200" s="14" customFormat="1">
      <c r="A200" s="14"/>
      <c r="B200" s="232"/>
      <c r="C200" s="233"/>
      <c r="D200" s="217" t="s">
        <v>171</v>
      </c>
      <c r="E200" s="234" t="s">
        <v>19</v>
      </c>
      <c r="F200" s="235" t="s">
        <v>229</v>
      </c>
      <c r="G200" s="233"/>
      <c r="H200" s="236">
        <v>2.6000000000000001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171</v>
      </c>
      <c r="AU200" s="242" t="s">
        <v>167</v>
      </c>
      <c r="AV200" s="14" t="s">
        <v>167</v>
      </c>
      <c r="AW200" s="14" t="s">
        <v>33</v>
      </c>
      <c r="AX200" s="14" t="s">
        <v>71</v>
      </c>
      <c r="AY200" s="242" t="s">
        <v>157</v>
      </c>
    </row>
    <row r="201" s="13" customFormat="1">
      <c r="A201" s="13"/>
      <c r="B201" s="222"/>
      <c r="C201" s="223"/>
      <c r="D201" s="217" t="s">
        <v>171</v>
      </c>
      <c r="E201" s="224" t="s">
        <v>19</v>
      </c>
      <c r="F201" s="225" t="s">
        <v>230</v>
      </c>
      <c r="G201" s="223"/>
      <c r="H201" s="224" t="s">
        <v>19</v>
      </c>
      <c r="I201" s="226"/>
      <c r="J201" s="223"/>
      <c r="K201" s="223"/>
      <c r="L201" s="227"/>
      <c r="M201" s="228"/>
      <c r="N201" s="229"/>
      <c r="O201" s="229"/>
      <c r="P201" s="229"/>
      <c r="Q201" s="229"/>
      <c r="R201" s="229"/>
      <c r="S201" s="229"/>
      <c r="T201" s="23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1" t="s">
        <v>171</v>
      </c>
      <c r="AU201" s="231" t="s">
        <v>167</v>
      </c>
      <c r="AV201" s="13" t="s">
        <v>79</v>
      </c>
      <c r="AW201" s="13" t="s">
        <v>33</v>
      </c>
      <c r="AX201" s="13" t="s">
        <v>71</v>
      </c>
      <c r="AY201" s="231" t="s">
        <v>157</v>
      </c>
    </row>
    <row r="202" s="14" customFormat="1">
      <c r="A202" s="14"/>
      <c r="B202" s="232"/>
      <c r="C202" s="233"/>
      <c r="D202" s="217" t="s">
        <v>171</v>
      </c>
      <c r="E202" s="234" t="s">
        <v>19</v>
      </c>
      <c r="F202" s="235" t="s">
        <v>231</v>
      </c>
      <c r="G202" s="233"/>
      <c r="H202" s="236">
        <v>1.2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2" t="s">
        <v>171</v>
      </c>
      <c r="AU202" s="242" t="s">
        <v>167</v>
      </c>
      <c r="AV202" s="14" t="s">
        <v>167</v>
      </c>
      <c r="AW202" s="14" t="s">
        <v>33</v>
      </c>
      <c r="AX202" s="14" t="s">
        <v>71</v>
      </c>
      <c r="AY202" s="242" t="s">
        <v>157</v>
      </c>
    </row>
    <row r="203" s="13" customFormat="1">
      <c r="A203" s="13"/>
      <c r="B203" s="222"/>
      <c r="C203" s="223"/>
      <c r="D203" s="217" t="s">
        <v>171</v>
      </c>
      <c r="E203" s="224" t="s">
        <v>19</v>
      </c>
      <c r="F203" s="225" t="s">
        <v>232</v>
      </c>
      <c r="G203" s="223"/>
      <c r="H203" s="224" t="s">
        <v>19</v>
      </c>
      <c r="I203" s="226"/>
      <c r="J203" s="223"/>
      <c r="K203" s="223"/>
      <c r="L203" s="227"/>
      <c r="M203" s="228"/>
      <c r="N203" s="229"/>
      <c r="O203" s="229"/>
      <c r="P203" s="229"/>
      <c r="Q203" s="229"/>
      <c r="R203" s="229"/>
      <c r="S203" s="229"/>
      <c r="T203" s="23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1" t="s">
        <v>171</v>
      </c>
      <c r="AU203" s="231" t="s">
        <v>167</v>
      </c>
      <c r="AV203" s="13" t="s">
        <v>79</v>
      </c>
      <c r="AW203" s="13" t="s">
        <v>33</v>
      </c>
      <c r="AX203" s="13" t="s">
        <v>71</v>
      </c>
      <c r="AY203" s="231" t="s">
        <v>157</v>
      </c>
    </row>
    <row r="204" s="14" customFormat="1">
      <c r="A204" s="14"/>
      <c r="B204" s="232"/>
      <c r="C204" s="233"/>
      <c r="D204" s="217" t="s">
        <v>171</v>
      </c>
      <c r="E204" s="234" t="s">
        <v>19</v>
      </c>
      <c r="F204" s="235" t="s">
        <v>233</v>
      </c>
      <c r="G204" s="233"/>
      <c r="H204" s="236">
        <v>1.5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2" t="s">
        <v>171</v>
      </c>
      <c r="AU204" s="242" t="s">
        <v>167</v>
      </c>
      <c r="AV204" s="14" t="s">
        <v>167</v>
      </c>
      <c r="AW204" s="14" t="s">
        <v>33</v>
      </c>
      <c r="AX204" s="14" t="s">
        <v>71</v>
      </c>
      <c r="AY204" s="242" t="s">
        <v>157</v>
      </c>
    </row>
    <row r="205" s="13" customFormat="1">
      <c r="A205" s="13"/>
      <c r="B205" s="222"/>
      <c r="C205" s="223"/>
      <c r="D205" s="217" t="s">
        <v>171</v>
      </c>
      <c r="E205" s="224" t="s">
        <v>19</v>
      </c>
      <c r="F205" s="225" t="s">
        <v>234</v>
      </c>
      <c r="G205" s="223"/>
      <c r="H205" s="224" t="s">
        <v>19</v>
      </c>
      <c r="I205" s="226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171</v>
      </c>
      <c r="AU205" s="231" t="s">
        <v>167</v>
      </c>
      <c r="AV205" s="13" t="s">
        <v>79</v>
      </c>
      <c r="AW205" s="13" t="s">
        <v>33</v>
      </c>
      <c r="AX205" s="13" t="s">
        <v>71</v>
      </c>
      <c r="AY205" s="231" t="s">
        <v>157</v>
      </c>
    </row>
    <row r="206" s="14" customFormat="1">
      <c r="A206" s="14"/>
      <c r="B206" s="232"/>
      <c r="C206" s="233"/>
      <c r="D206" s="217" t="s">
        <v>171</v>
      </c>
      <c r="E206" s="234" t="s">
        <v>19</v>
      </c>
      <c r="F206" s="235" t="s">
        <v>235</v>
      </c>
      <c r="G206" s="233"/>
      <c r="H206" s="236">
        <v>7.9000000000000004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171</v>
      </c>
      <c r="AU206" s="242" t="s">
        <v>167</v>
      </c>
      <c r="AV206" s="14" t="s">
        <v>167</v>
      </c>
      <c r="AW206" s="14" t="s">
        <v>33</v>
      </c>
      <c r="AX206" s="14" t="s">
        <v>71</v>
      </c>
      <c r="AY206" s="242" t="s">
        <v>157</v>
      </c>
    </row>
    <row r="207" s="13" customFormat="1">
      <c r="A207" s="13"/>
      <c r="B207" s="222"/>
      <c r="C207" s="223"/>
      <c r="D207" s="217" t="s">
        <v>171</v>
      </c>
      <c r="E207" s="224" t="s">
        <v>19</v>
      </c>
      <c r="F207" s="225" t="s">
        <v>220</v>
      </c>
      <c r="G207" s="223"/>
      <c r="H207" s="224" t="s">
        <v>19</v>
      </c>
      <c r="I207" s="226"/>
      <c r="J207" s="223"/>
      <c r="K207" s="223"/>
      <c r="L207" s="227"/>
      <c r="M207" s="228"/>
      <c r="N207" s="229"/>
      <c r="O207" s="229"/>
      <c r="P207" s="229"/>
      <c r="Q207" s="229"/>
      <c r="R207" s="229"/>
      <c r="S207" s="229"/>
      <c r="T207" s="23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1" t="s">
        <v>171</v>
      </c>
      <c r="AU207" s="231" t="s">
        <v>167</v>
      </c>
      <c r="AV207" s="13" t="s">
        <v>79</v>
      </c>
      <c r="AW207" s="13" t="s">
        <v>33</v>
      </c>
      <c r="AX207" s="13" t="s">
        <v>71</v>
      </c>
      <c r="AY207" s="231" t="s">
        <v>157</v>
      </c>
    </row>
    <row r="208" s="14" customFormat="1">
      <c r="A208" s="14"/>
      <c r="B208" s="232"/>
      <c r="C208" s="233"/>
      <c r="D208" s="217" t="s">
        <v>171</v>
      </c>
      <c r="E208" s="234" t="s">
        <v>19</v>
      </c>
      <c r="F208" s="235" t="s">
        <v>236</v>
      </c>
      <c r="G208" s="233"/>
      <c r="H208" s="236">
        <v>13.365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2" t="s">
        <v>171</v>
      </c>
      <c r="AU208" s="242" t="s">
        <v>167</v>
      </c>
      <c r="AV208" s="14" t="s">
        <v>167</v>
      </c>
      <c r="AW208" s="14" t="s">
        <v>33</v>
      </c>
      <c r="AX208" s="14" t="s">
        <v>71</v>
      </c>
      <c r="AY208" s="242" t="s">
        <v>157</v>
      </c>
    </row>
    <row r="209" s="14" customFormat="1">
      <c r="A209" s="14"/>
      <c r="B209" s="232"/>
      <c r="C209" s="233"/>
      <c r="D209" s="217" t="s">
        <v>171</v>
      </c>
      <c r="E209" s="234" t="s">
        <v>19</v>
      </c>
      <c r="F209" s="235" t="s">
        <v>237</v>
      </c>
      <c r="G209" s="233"/>
      <c r="H209" s="236">
        <v>6.9299999999999997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2" t="s">
        <v>171</v>
      </c>
      <c r="AU209" s="242" t="s">
        <v>167</v>
      </c>
      <c r="AV209" s="14" t="s">
        <v>167</v>
      </c>
      <c r="AW209" s="14" t="s">
        <v>33</v>
      </c>
      <c r="AX209" s="14" t="s">
        <v>71</v>
      </c>
      <c r="AY209" s="242" t="s">
        <v>157</v>
      </c>
    </row>
    <row r="210" s="14" customFormat="1">
      <c r="A210" s="14"/>
      <c r="B210" s="232"/>
      <c r="C210" s="233"/>
      <c r="D210" s="217" t="s">
        <v>171</v>
      </c>
      <c r="E210" s="234" t="s">
        <v>19</v>
      </c>
      <c r="F210" s="235" t="s">
        <v>238</v>
      </c>
      <c r="G210" s="233"/>
      <c r="H210" s="236">
        <v>14.256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171</v>
      </c>
      <c r="AU210" s="242" t="s">
        <v>167</v>
      </c>
      <c r="AV210" s="14" t="s">
        <v>167</v>
      </c>
      <c r="AW210" s="14" t="s">
        <v>33</v>
      </c>
      <c r="AX210" s="14" t="s">
        <v>71</v>
      </c>
      <c r="AY210" s="242" t="s">
        <v>157</v>
      </c>
    </row>
    <row r="211" s="14" customFormat="1">
      <c r="A211" s="14"/>
      <c r="B211" s="232"/>
      <c r="C211" s="233"/>
      <c r="D211" s="217" t="s">
        <v>171</v>
      </c>
      <c r="E211" s="234" t="s">
        <v>19</v>
      </c>
      <c r="F211" s="235" t="s">
        <v>239</v>
      </c>
      <c r="G211" s="233"/>
      <c r="H211" s="236">
        <v>2.4750000000000001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171</v>
      </c>
      <c r="AU211" s="242" t="s">
        <v>167</v>
      </c>
      <c r="AV211" s="14" t="s">
        <v>167</v>
      </c>
      <c r="AW211" s="14" t="s">
        <v>33</v>
      </c>
      <c r="AX211" s="14" t="s">
        <v>71</v>
      </c>
      <c r="AY211" s="242" t="s">
        <v>157</v>
      </c>
    </row>
    <row r="212" s="14" customFormat="1">
      <c r="A212" s="14"/>
      <c r="B212" s="232"/>
      <c r="C212" s="233"/>
      <c r="D212" s="217" t="s">
        <v>171</v>
      </c>
      <c r="E212" s="234" t="s">
        <v>19</v>
      </c>
      <c r="F212" s="235" t="s">
        <v>240</v>
      </c>
      <c r="G212" s="233"/>
      <c r="H212" s="236">
        <v>3.8279999999999998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171</v>
      </c>
      <c r="AU212" s="242" t="s">
        <v>167</v>
      </c>
      <c r="AV212" s="14" t="s">
        <v>167</v>
      </c>
      <c r="AW212" s="14" t="s">
        <v>33</v>
      </c>
      <c r="AX212" s="14" t="s">
        <v>71</v>
      </c>
      <c r="AY212" s="242" t="s">
        <v>157</v>
      </c>
    </row>
    <row r="213" s="14" customFormat="1">
      <c r="A213" s="14"/>
      <c r="B213" s="232"/>
      <c r="C213" s="233"/>
      <c r="D213" s="217" t="s">
        <v>171</v>
      </c>
      <c r="E213" s="234" t="s">
        <v>19</v>
      </c>
      <c r="F213" s="235" t="s">
        <v>241</v>
      </c>
      <c r="G213" s="233"/>
      <c r="H213" s="236">
        <v>1.3200000000000001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2" t="s">
        <v>171</v>
      </c>
      <c r="AU213" s="242" t="s">
        <v>167</v>
      </c>
      <c r="AV213" s="14" t="s">
        <v>167</v>
      </c>
      <c r="AW213" s="14" t="s">
        <v>33</v>
      </c>
      <c r="AX213" s="14" t="s">
        <v>71</v>
      </c>
      <c r="AY213" s="242" t="s">
        <v>157</v>
      </c>
    </row>
    <row r="214" s="14" customFormat="1">
      <c r="A214" s="14"/>
      <c r="B214" s="232"/>
      <c r="C214" s="233"/>
      <c r="D214" s="217" t="s">
        <v>171</v>
      </c>
      <c r="E214" s="234" t="s">
        <v>19</v>
      </c>
      <c r="F214" s="235" t="s">
        <v>242</v>
      </c>
      <c r="G214" s="233"/>
      <c r="H214" s="236">
        <v>0.98999999999999999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2" t="s">
        <v>171</v>
      </c>
      <c r="AU214" s="242" t="s">
        <v>167</v>
      </c>
      <c r="AV214" s="14" t="s">
        <v>167</v>
      </c>
      <c r="AW214" s="14" t="s">
        <v>33</v>
      </c>
      <c r="AX214" s="14" t="s">
        <v>71</v>
      </c>
      <c r="AY214" s="242" t="s">
        <v>157</v>
      </c>
    </row>
    <row r="215" s="13" customFormat="1">
      <c r="A215" s="13"/>
      <c r="B215" s="222"/>
      <c r="C215" s="223"/>
      <c r="D215" s="217" t="s">
        <v>171</v>
      </c>
      <c r="E215" s="224" t="s">
        <v>19</v>
      </c>
      <c r="F215" s="225" t="s">
        <v>243</v>
      </c>
      <c r="G215" s="223"/>
      <c r="H215" s="224" t="s">
        <v>19</v>
      </c>
      <c r="I215" s="226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171</v>
      </c>
      <c r="AU215" s="231" t="s">
        <v>167</v>
      </c>
      <c r="AV215" s="13" t="s">
        <v>79</v>
      </c>
      <c r="AW215" s="13" t="s">
        <v>33</v>
      </c>
      <c r="AX215" s="13" t="s">
        <v>71</v>
      </c>
      <c r="AY215" s="231" t="s">
        <v>157</v>
      </c>
    </row>
    <row r="216" s="14" customFormat="1">
      <c r="A216" s="14"/>
      <c r="B216" s="232"/>
      <c r="C216" s="233"/>
      <c r="D216" s="217" t="s">
        <v>171</v>
      </c>
      <c r="E216" s="234" t="s">
        <v>19</v>
      </c>
      <c r="F216" s="235" t="s">
        <v>244</v>
      </c>
      <c r="G216" s="233"/>
      <c r="H216" s="236">
        <v>8.0500000000000007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2" t="s">
        <v>171</v>
      </c>
      <c r="AU216" s="242" t="s">
        <v>167</v>
      </c>
      <c r="AV216" s="14" t="s">
        <v>167</v>
      </c>
      <c r="AW216" s="14" t="s">
        <v>33</v>
      </c>
      <c r="AX216" s="14" t="s">
        <v>71</v>
      </c>
      <c r="AY216" s="242" t="s">
        <v>157</v>
      </c>
    </row>
    <row r="217" s="13" customFormat="1">
      <c r="A217" s="13"/>
      <c r="B217" s="222"/>
      <c r="C217" s="223"/>
      <c r="D217" s="217" t="s">
        <v>171</v>
      </c>
      <c r="E217" s="224" t="s">
        <v>19</v>
      </c>
      <c r="F217" s="225" t="s">
        <v>245</v>
      </c>
      <c r="G217" s="223"/>
      <c r="H217" s="224" t="s">
        <v>19</v>
      </c>
      <c r="I217" s="226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171</v>
      </c>
      <c r="AU217" s="231" t="s">
        <v>167</v>
      </c>
      <c r="AV217" s="13" t="s">
        <v>79</v>
      </c>
      <c r="AW217" s="13" t="s">
        <v>33</v>
      </c>
      <c r="AX217" s="13" t="s">
        <v>71</v>
      </c>
      <c r="AY217" s="231" t="s">
        <v>157</v>
      </c>
    </row>
    <row r="218" s="13" customFormat="1">
      <c r="A218" s="13"/>
      <c r="B218" s="222"/>
      <c r="C218" s="223"/>
      <c r="D218" s="217" t="s">
        <v>171</v>
      </c>
      <c r="E218" s="224" t="s">
        <v>19</v>
      </c>
      <c r="F218" s="225" t="s">
        <v>220</v>
      </c>
      <c r="G218" s="223"/>
      <c r="H218" s="224" t="s">
        <v>19</v>
      </c>
      <c r="I218" s="226"/>
      <c r="J218" s="223"/>
      <c r="K218" s="223"/>
      <c r="L218" s="227"/>
      <c r="M218" s="228"/>
      <c r="N218" s="229"/>
      <c r="O218" s="229"/>
      <c r="P218" s="229"/>
      <c r="Q218" s="229"/>
      <c r="R218" s="229"/>
      <c r="S218" s="229"/>
      <c r="T218" s="23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1" t="s">
        <v>171</v>
      </c>
      <c r="AU218" s="231" t="s">
        <v>167</v>
      </c>
      <c r="AV218" s="13" t="s">
        <v>79</v>
      </c>
      <c r="AW218" s="13" t="s">
        <v>33</v>
      </c>
      <c r="AX218" s="13" t="s">
        <v>71</v>
      </c>
      <c r="AY218" s="231" t="s">
        <v>157</v>
      </c>
    </row>
    <row r="219" s="14" customFormat="1">
      <c r="A219" s="14"/>
      <c r="B219" s="232"/>
      <c r="C219" s="233"/>
      <c r="D219" s="217" t="s">
        <v>171</v>
      </c>
      <c r="E219" s="234" t="s">
        <v>19</v>
      </c>
      <c r="F219" s="235" t="s">
        <v>246</v>
      </c>
      <c r="G219" s="233"/>
      <c r="H219" s="236">
        <v>4.4550000000000001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171</v>
      </c>
      <c r="AU219" s="242" t="s">
        <v>167</v>
      </c>
      <c r="AV219" s="14" t="s">
        <v>167</v>
      </c>
      <c r="AW219" s="14" t="s">
        <v>33</v>
      </c>
      <c r="AX219" s="14" t="s">
        <v>71</v>
      </c>
      <c r="AY219" s="242" t="s">
        <v>157</v>
      </c>
    </row>
    <row r="220" s="14" customFormat="1">
      <c r="A220" s="14"/>
      <c r="B220" s="232"/>
      <c r="C220" s="233"/>
      <c r="D220" s="217" t="s">
        <v>171</v>
      </c>
      <c r="E220" s="234" t="s">
        <v>19</v>
      </c>
      <c r="F220" s="235" t="s">
        <v>247</v>
      </c>
      <c r="G220" s="233"/>
      <c r="H220" s="236">
        <v>2.9700000000000002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2" t="s">
        <v>171</v>
      </c>
      <c r="AU220" s="242" t="s">
        <v>167</v>
      </c>
      <c r="AV220" s="14" t="s">
        <v>167</v>
      </c>
      <c r="AW220" s="14" t="s">
        <v>33</v>
      </c>
      <c r="AX220" s="14" t="s">
        <v>71</v>
      </c>
      <c r="AY220" s="242" t="s">
        <v>157</v>
      </c>
    </row>
    <row r="221" s="14" customFormat="1">
      <c r="A221" s="14"/>
      <c r="B221" s="232"/>
      <c r="C221" s="233"/>
      <c r="D221" s="217" t="s">
        <v>171</v>
      </c>
      <c r="E221" s="234" t="s">
        <v>19</v>
      </c>
      <c r="F221" s="235" t="s">
        <v>248</v>
      </c>
      <c r="G221" s="233"/>
      <c r="H221" s="236">
        <v>2.3759999999999999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171</v>
      </c>
      <c r="AU221" s="242" t="s">
        <v>167</v>
      </c>
      <c r="AV221" s="14" t="s">
        <v>167</v>
      </c>
      <c r="AW221" s="14" t="s">
        <v>33</v>
      </c>
      <c r="AX221" s="14" t="s">
        <v>71</v>
      </c>
      <c r="AY221" s="242" t="s">
        <v>157</v>
      </c>
    </row>
    <row r="222" s="14" customFormat="1">
      <c r="A222" s="14"/>
      <c r="B222" s="232"/>
      <c r="C222" s="233"/>
      <c r="D222" s="217" t="s">
        <v>171</v>
      </c>
      <c r="E222" s="234" t="s">
        <v>19</v>
      </c>
      <c r="F222" s="235" t="s">
        <v>249</v>
      </c>
      <c r="G222" s="233"/>
      <c r="H222" s="236">
        <v>0.495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171</v>
      </c>
      <c r="AU222" s="242" t="s">
        <v>167</v>
      </c>
      <c r="AV222" s="14" t="s">
        <v>167</v>
      </c>
      <c r="AW222" s="14" t="s">
        <v>33</v>
      </c>
      <c r="AX222" s="14" t="s">
        <v>71</v>
      </c>
      <c r="AY222" s="242" t="s">
        <v>157</v>
      </c>
    </row>
    <row r="223" s="14" customFormat="1">
      <c r="A223" s="14"/>
      <c r="B223" s="232"/>
      <c r="C223" s="233"/>
      <c r="D223" s="217" t="s">
        <v>171</v>
      </c>
      <c r="E223" s="234" t="s">
        <v>19</v>
      </c>
      <c r="F223" s="235" t="s">
        <v>250</v>
      </c>
      <c r="G223" s="233"/>
      <c r="H223" s="236">
        <v>0.79200000000000004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171</v>
      </c>
      <c r="AU223" s="242" t="s">
        <v>167</v>
      </c>
      <c r="AV223" s="14" t="s">
        <v>167</v>
      </c>
      <c r="AW223" s="14" t="s">
        <v>33</v>
      </c>
      <c r="AX223" s="14" t="s">
        <v>71</v>
      </c>
      <c r="AY223" s="242" t="s">
        <v>157</v>
      </c>
    </row>
    <row r="224" s="14" customFormat="1">
      <c r="A224" s="14"/>
      <c r="B224" s="232"/>
      <c r="C224" s="233"/>
      <c r="D224" s="217" t="s">
        <v>171</v>
      </c>
      <c r="E224" s="234" t="s">
        <v>19</v>
      </c>
      <c r="F224" s="235" t="s">
        <v>251</v>
      </c>
      <c r="G224" s="233"/>
      <c r="H224" s="236">
        <v>0.495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2" t="s">
        <v>171</v>
      </c>
      <c r="AU224" s="242" t="s">
        <v>167</v>
      </c>
      <c r="AV224" s="14" t="s">
        <v>167</v>
      </c>
      <c r="AW224" s="14" t="s">
        <v>33</v>
      </c>
      <c r="AX224" s="14" t="s">
        <v>71</v>
      </c>
      <c r="AY224" s="242" t="s">
        <v>157</v>
      </c>
    </row>
    <row r="225" s="13" customFormat="1">
      <c r="A225" s="13"/>
      <c r="B225" s="222"/>
      <c r="C225" s="223"/>
      <c r="D225" s="217" t="s">
        <v>171</v>
      </c>
      <c r="E225" s="224" t="s">
        <v>19</v>
      </c>
      <c r="F225" s="225" t="s">
        <v>252</v>
      </c>
      <c r="G225" s="223"/>
      <c r="H225" s="224" t="s">
        <v>19</v>
      </c>
      <c r="I225" s="226"/>
      <c r="J225" s="223"/>
      <c r="K225" s="223"/>
      <c r="L225" s="227"/>
      <c r="M225" s="228"/>
      <c r="N225" s="229"/>
      <c r="O225" s="229"/>
      <c r="P225" s="229"/>
      <c r="Q225" s="229"/>
      <c r="R225" s="229"/>
      <c r="S225" s="229"/>
      <c r="T225" s="23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1" t="s">
        <v>171</v>
      </c>
      <c r="AU225" s="231" t="s">
        <v>167</v>
      </c>
      <c r="AV225" s="13" t="s">
        <v>79</v>
      </c>
      <c r="AW225" s="13" t="s">
        <v>33</v>
      </c>
      <c r="AX225" s="13" t="s">
        <v>71</v>
      </c>
      <c r="AY225" s="231" t="s">
        <v>157</v>
      </c>
    </row>
    <row r="226" s="14" customFormat="1">
      <c r="A226" s="14"/>
      <c r="B226" s="232"/>
      <c r="C226" s="233"/>
      <c r="D226" s="217" t="s">
        <v>171</v>
      </c>
      <c r="E226" s="234" t="s">
        <v>19</v>
      </c>
      <c r="F226" s="235" t="s">
        <v>253</v>
      </c>
      <c r="G226" s="233"/>
      <c r="H226" s="236">
        <v>1.617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171</v>
      </c>
      <c r="AU226" s="242" t="s">
        <v>167</v>
      </c>
      <c r="AV226" s="14" t="s">
        <v>167</v>
      </c>
      <c r="AW226" s="14" t="s">
        <v>33</v>
      </c>
      <c r="AX226" s="14" t="s">
        <v>71</v>
      </c>
      <c r="AY226" s="242" t="s">
        <v>157</v>
      </c>
    </row>
    <row r="227" s="15" customFormat="1">
      <c r="A227" s="15"/>
      <c r="B227" s="243"/>
      <c r="C227" s="244"/>
      <c r="D227" s="217" t="s">
        <v>171</v>
      </c>
      <c r="E227" s="245" t="s">
        <v>19</v>
      </c>
      <c r="F227" s="246" t="s">
        <v>191</v>
      </c>
      <c r="G227" s="244"/>
      <c r="H227" s="247">
        <v>387.59399999999999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3" t="s">
        <v>171</v>
      </c>
      <c r="AU227" s="253" t="s">
        <v>167</v>
      </c>
      <c r="AV227" s="15" t="s">
        <v>166</v>
      </c>
      <c r="AW227" s="15" t="s">
        <v>33</v>
      </c>
      <c r="AX227" s="15" t="s">
        <v>79</v>
      </c>
      <c r="AY227" s="253" t="s">
        <v>157</v>
      </c>
    </row>
    <row r="228" s="2" customFormat="1" ht="24.15" customHeight="1">
      <c r="A228" s="38"/>
      <c r="B228" s="39"/>
      <c r="C228" s="204" t="s">
        <v>204</v>
      </c>
      <c r="D228" s="204" t="s">
        <v>161</v>
      </c>
      <c r="E228" s="205" t="s">
        <v>259</v>
      </c>
      <c r="F228" s="206" t="s">
        <v>260</v>
      </c>
      <c r="G228" s="207" t="s">
        <v>164</v>
      </c>
      <c r="H228" s="208">
        <v>775.18799999999999</v>
      </c>
      <c r="I228" s="209"/>
      <c r="J228" s="210">
        <f>ROUND(I228*H228,2)</f>
        <v>0</v>
      </c>
      <c r="K228" s="206" t="s">
        <v>165</v>
      </c>
      <c r="L228" s="44"/>
      <c r="M228" s="211" t="s">
        <v>19</v>
      </c>
      <c r="N228" s="212" t="s">
        <v>43</v>
      </c>
      <c r="O228" s="84"/>
      <c r="P228" s="213">
        <f>O228*H228</f>
        <v>0</v>
      </c>
      <c r="Q228" s="213">
        <v>0.0020999999999999999</v>
      </c>
      <c r="R228" s="213">
        <f>Q228*H228</f>
        <v>1.6278948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166</v>
      </c>
      <c r="AT228" s="215" t="s">
        <v>161</v>
      </c>
      <c r="AU228" s="215" t="s">
        <v>167</v>
      </c>
      <c r="AY228" s="17" t="s">
        <v>157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167</v>
      </c>
      <c r="BK228" s="216">
        <f>ROUND(I228*H228,2)</f>
        <v>0</v>
      </c>
      <c r="BL228" s="17" t="s">
        <v>166</v>
      </c>
      <c r="BM228" s="215" t="s">
        <v>261</v>
      </c>
    </row>
    <row r="229" s="2" customFormat="1">
      <c r="A229" s="38"/>
      <c r="B229" s="39"/>
      <c r="C229" s="40"/>
      <c r="D229" s="217" t="s">
        <v>169</v>
      </c>
      <c r="E229" s="40"/>
      <c r="F229" s="218" t="s">
        <v>262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169</v>
      </c>
      <c r="AU229" s="17" t="s">
        <v>167</v>
      </c>
    </row>
    <row r="230" s="13" customFormat="1">
      <c r="A230" s="13"/>
      <c r="B230" s="222"/>
      <c r="C230" s="223"/>
      <c r="D230" s="217" t="s">
        <v>171</v>
      </c>
      <c r="E230" s="224" t="s">
        <v>19</v>
      </c>
      <c r="F230" s="225" t="s">
        <v>216</v>
      </c>
      <c r="G230" s="223"/>
      <c r="H230" s="224" t="s">
        <v>19</v>
      </c>
      <c r="I230" s="226"/>
      <c r="J230" s="223"/>
      <c r="K230" s="223"/>
      <c r="L230" s="227"/>
      <c r="M230" s="228"/>
      <c r="N230" s="229"/>
      <c r="O230" s="229"/>
      <c r="P230" s="229"/>
      <c r="Q230" s="229"/>
      <c r="R230" s="229"/>
      <c r="S230" s="229"/>
      <c r="T230" s="23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1" t="s">
        <v>171</v>
      </c>
      <c r="AU230" s="231" t="s">
        <v>167</v>
      </c>
      <c r="AV230" s="13" t="s">
        <v>79</v>
      </c>
      <c r="AW230" s="13" t="s">
        <v>33</v>
      </c>
      <c r="AX230" s="13" t="s">
        <v>71</v>
      </c>
      <c r="AY230" s="231" t="s">
        <v>157</v>
      </c>
    </row>
    <row r="231" s="14" customFormat="1">
      <c r="A231" s="14"/>
      <c r="B231" s="232"/>
      <c r="C231" s="233"/>
      <c r="D231" s="217" t="s">
        <v>171</v>
      </c>
      <c r="E231" s="234" t="s">
        <v>19</v>
      </c>
      <c r="F231" s="235" t="s">
        <v>217</v>
      </c>
      <c r="G231" s="233"/>
      <c r="H231" s="236">
        <v>49.799999999999997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2" t="s">
        <v>171</v>
      </c>
      <c r="AU231" s="242" t="s">
        <v>167</v>
      </c>
      <c r="AV231" s="14" t="s">
        <v>167</v>
      </c>
      <c r="AW231" s="14" t="s">
        <v>33</v>
      </c>
      <c r="AX231" s="14" t="s">
        <v>71</v>
      </c>
      <c r="AY231" s="242" t="s">
        <v>157</v>
      </c>
    </row>
    <row r="232" s="13" customFormat="1">
      <c r="A232" s="13"/>
      <c r="B232" s="222"/>
      <c r="C232" s="223"/>
      <c r="D232" s="217" t="s">
        <v>171</v>
      </c>
      <c r="E232" s="224" t="s">
        <v>19</v>
      </c>
      <c r="F232" s="225" t="s">
        <v>218</v>
      </c>
      <c r="G232" s="223"/>
      <c r="H232" s="224" t="s">
        <v>19</v>
      </c>
      <c r="I232" s="226"/>
      <c r="J232" s="223"/>
      <c r="K232" s="223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171</v>
      </c>
      <c r="AU232" s="231" t="s">
        <v>167</v>
      </c>
      <c r="AV232" s="13" t="s">
        <v>79</v>
      </c>
      <c r="AW232" s="13" t="s">
        <v>33</v>
      </c>
      <c r="AX232" s="13" t="s">
        <v>71</v>
      </c>
      <c r="AY232" s="231" t="s">
        <v>157</v>
      </c>
    </row>
    <row r="233" s="14" customFormat="1">
      <c r="A233" s="14"/>
      <c r="B233" s="232"/>
      <c r="C233" s="233"/>
      <c r="D233" s="217" t="s">
        <v>171</v>
      </c>
      <c r="E233" s="234" t="s">
        <v>19</v>
      </c>
      <c r="F233" s="235" t="s">
        <v>219</v>
      </c>
      <c r="G233" s="233"/>
      <c r="H233" s="236">
        <v>314.375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171</v>
      </c>
      <c r="AU233" s="242" t="s">
        <v>167</v>
      </c>
      <c r="AV233" s="14" t="s">
        <v>167</v>
      </c>
      <c r="AW233" s="14" t="s">
        <v>33</v>
      </c>
      <c r="AX233" s="14" t="s">
        <v>71</v>
      </c>
      <c r="AY233" s="242" t="s">
        <v>157</v>
      </c>
    </row>
    <row r="234" s="13" customFormat="1">
      <c r="A234" s="13"/>
      <c r="B234" s="222"/>
      <c r="C234" s="223"/>
      <c r="D234" s="217" t="s">
        <v>171</v>
      </c>
      <c r="E234" s="224" t="s">
        <v>19</v>
      </c>
      <c r="F234" s="225" t="s">
        <v>220</v>
      </c>
      <c r="G234" s="223"/>
      <c r="H234" s="224" t="s">
        <v>19</v>
      </c>
      <c r="I234" s="226"/>
      <c r="J234" s="223"/>
      <c r="K234" s="223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171</v>
      </c>
      <c r="AU234" s="231" t="s">
        <v>167</v>
      </c>
      <c r="AV234" s="13" t="s">
        <v>79</v>
      </c>
      <c r="AW234" s="13" t="s">
        <v>33</v>
      </c>
      <c r="AX234" s="13" t="s">
        <v>71</v>
      </c>
      <c r="AY234" s="231" t="s">
        <v>157</v>
      </c>
    </row>
    <row r="235" s="14" customFormat="1">
      <c r="A235" s="14"/>
      <c r="B235" s="232"/>
      <c r="C235" s="233"/>
      <c r="D235" s="217" t="s">
        <v>171</v>
      </c>
      <c r="E235" s="234" t="s">
        <v>19</v>
      </c>
      <c r="F235" s="235" t="s">
        <v>221</v>
      </c>
      <c r="G235" s="233"/>
      <c r="H235" s="236">
        <v>-20.25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171</v>
      </c>
      <c r="AU235" s="242" t="s">
        <v>167</v>
      </c>
      <c r="AV235" s="14" t="s">
        <v>167</v>
      </c>
      <c r="AW235" s="14" t="s">
        <v>33</v>
      </c>
      <c r="AX235" s="14" t="s">
        <v>71</v>
      </c>
      <c r="AY235" s="242" t="s">
        <v>157</v>
      </c>
    </row>
    <row r="236" s="14" customFormat="1">
      <c r="A236" s="14"/>
      <c r="B236" s="232"/>
      <c r="C236" s="233"/>
      <c r="D236" s="217" t="s">
        <v>171</v>
      </c>
      <c r="E236" s="234" t="s">
        <v>19</v>
      </c>
      <c r="F236" s="235" t="s">
        <v>222</v>
      </c>
      <c r="G236" s="233"/>
      <c r="H236" s="236">
        <v>-13.5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2" t="s">
        <v>171</v>
      </c>
      <c r="AU236" s="242" t="s">
        <v>167</v>
      </c>
      <c r="AV236" s="14" t="s">
        <v>167</v>
      </c>
      <c r="AW236" s="14" t="s">
        <v>33</v>
      </c>
      <c r="AX236" s="14" t="s">
        <v>71</v>
      </c>
      <c r="AY236" s="242" t="s">
        <v>157</v>
      </c>
    </row>
    <row r="237" s="14" customFormat="1">
      <c r="A237" s="14"/>
      <c r="B237" s="232"/>
      <c r="C237" s="233"/>
      <c r="D237" s="217" t="s">
        <v>171</v>
      </c>
      <c r="E237" s="234" t="s">
        <v>19</v>
      </c>
      <c r="F237" s="235" t="s">
        <v>223</v>
      </c>
      <c r="G237" s="233"/>
      <c r="H237" s="236">
        <v>-10.800000000000001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171</v>
      </c>
      <c r="AU237" s="242" t="s">
        <v>167</v>
      </c>
      <c r="AV237" s="14" t="s">
        <v>167</v>
      </c>
      <c r="AW237" s="14" t="s">
        <v>33</v>
      </c>
      <c r="AX237" s="14" t="s">
        <v>71</v>
      </c>
      <c r="AY237" s="242" t="s">
        <v>157</v>
      </c>
    </row>
    <row r="238" s="14" customFormat="1">
      <c r="A238" s="14"/>
      <c r="B238" s="232"/>
      <c r="C238" s="233"/>
      <c r="D238" s="217" t="s">
        <v>171</v>
      </c>
      <c r="E238" s="234" t="s">
        <v>19</v>
      </c>
      <c r="F238" s="235" t="s">
        <v>224</v>
      </c>
      <c r="G238" s="233"/>
      <c r="H238" s="236">
        <v>-2.25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171</v>
      </c>
      <c r="AU238" s="242" t="s">
        <v>167</v>
      </c>
      <c r="AV238" s="14" t="s">
        <v>167</v>
      </c>
      <c r="AW238" s="14" t="s">
        <v>33</v>
      </c>
      <c r="AX238" s="14" t="s">
        <v>71</v>
      </c>
      <c r="AY238" s="242" t="s">
        <v>157</v>
      </c>
    </row>
    <row r="239" s="14" customFormat="1">
      <c r="A239" s="14"/>
      <c r="B239" s="232"/>
      <c r="C239" s="233"/>
      <c r="D239" s="217" t="s">
        <v>171</v>
      </c>
      <c r="E239" s="234" t="s">
        <v>19</v>
      </c>
      <c r="F239" s="235" t="s">
        <v>225</v>
      </c>
      <c r="G239" s="233"/>
      <c r="H239" s="236">
        <v>-5.5199999999999996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171</v>
      </c>
      <c r="AU239" s="242" t="s">
        <v>167</v>
      </c>
      <c r="AV239" s="14" t="s">
        <v>167</v>
      </c>
      <c r="AW239" s="14" t="s">
        <v>33</v>
      </c>
      <c r="AX239" s="14" t="s">
        <v>71</v>
      </c>
      <c r="AY239" s="242" t="s">
        <v>157</v>
      </c>
    </row>
    <row r="240" s="14" customFormat="1">
      <c r="A240" s="14"/>
      <c r="B240" s="232"/>
      <c r="C240" s="233"/>
      <c r="D240" s="217" t="s">
        <v>171</v>
      </c>
      <c r="E240" s="234" t="s">
        <v>19</v>
      </c>
      <c r="F240" s="235" t="s">
        <v>226</v>
      </c>
      <c r="G240" s="233"/>
      <c r="H240" s="236">
        <v>-0.75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2" t="s">
        <v>171</v>
      </c>
      <c r="AU240" s="242" t="s">
        <v>167</v>
      </c>
      <c r="AV240" s="14" t="s">
        <v>167</v>
      </c>
      <c r="AW240" s="14" t="s">
        <v>33</v>
      </c>
      <c r="AX240" s="14" t="s">
        <v>71</v>
      </c>
      <c r="AY240" s="242" t="s">
        <v>157</v>
      </c>
    </row>
    <row r="241" s="14" customFormat="1">
      <c r="A241" s="14"/>
      <c r="B241" s="232"/>
      <c r="C241" s="233"/>
      <c r="D241" s="217" t="s">
        <v>171</v>
      </c>
      <c r="E241" s="234" t="s">
        <v>19</v>
      </c>
      <c r="F241" s="235" t="s">
        <v>227</v>
      </c>
      <c r="G241" s="233"/>
      <c r="H241" s="236">
        <v>-1.125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171</v>
      </c>
      <c r="AU241" s="242" t="s">
        <v>167</v>
      </c>
      <c r="AV241" s="14" t="s">
        <v>167</v>
      </c>
      <c r="AW241" s="14" t="s">
        <v>33</v>
      </c>
      <c r="AX241" s="14" t="s">
        <v>71</v>
      </c>
      <c r="AY241" s="242" t="s">
        <v>157</v>
      </c>
    </row>
    <row r="242" s="13" customFormat="1">
      <c r="A242" s="13"/>
      <c r="B242" s="222"/>
      <c r="C242" s="223"/>
      <c r="D242" s="217" t="s">
        <v>171</v>
      </c>
      <c r="E242" s="224" t="s">
        <v>19</v>
      </c>
      <c r="F242" s="225" t="s">
        <v>228</v>
      </c>
      <c r="G242" s="223"/>
      <c r="H242" s="224" t="s">
        <v>19</v>
      </c>
      <c r="I242" s="226"/>
      <c r="J242" s="223"/>
      <c r="K242" s="223"/>
      <c r="L242" s="227"/>
      <c r="M242" s="228"/>
      <c r="N242" s="229"/>
      <c r="O242" s="229"/>
      <c r="P242" s="229"/>
      <c r="Q242" s="229"/>
      <c r="R242" s="229"/>
      <c r="S242" s="229"/>
      <c r="T242" s="23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1" t="s">
        <v>171</v>
      </c>
      <c r="AU242" s="231" t="s">
        <v>167</v>
      </c>
      <c r="AV242" s="13" t="s">
        <v>79</v>
      </c>
      <c r="AW242" s="13" t="s">
        <v>33</v>
      </c>
      <c r="AX242" s="13" t="s">
        <v>71</v>
      </c>
      <c r="AY242" s="231" t="s">
        <v>157</v>
      </c>
    </row>
    <row r="243" s="14" customFormat="1">
      <c r="A243" s="14"/>
      <c r="B243" s="232"/>
      <c r="C243" s="233"/>
      <c r="D243" s="217" t="s">
        <v>171</v>
      </c>
      <c r="E243" s="234" t="s">
        <v>19</v>
      </c>
      <c r="F243" s="235" t="s">
        <v>229</v>
      </c>
      <c r="G243" s="233"/>
      <c r="H243" s="236">
        <v>2.6000000000000001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2" t="s">
        <v>171</v>
      </c>
      <c r="AU243" s="242" t="s">
        <v>167</v>
      </c>
      <c r="AV243" s="14" t="s">
        <v>167</v>
      </c>
      <c r="AW243" s="14" t="s">
        <v>33</v>
      </c>
      <c r="AX243" s="14" t="s">
        <v>71</v>
      </c>
      <c r="AY243" s="242" t="s">
        <v>157</v>
      </c>
    </row>
    <row r="244" s="13" customFormat="1">
      <c r="A244" s="13"/>
      <c r="B244" s="222"/>
      <c r="C244" s="223"/>
      <c r="D244" s="217" t="s">
        <v>171</v>
      </c>
      <c r="E244" s="224" t="s">
        <v>19</v>
      </c>
      <c r="F244" s="225" t="s">
        <v>230</v>
      </c>
      <c r="G244" s="223"/>
      <c r="H244" s="224" t="s">
        <v>19</v>
      </c>
      <c r="I244" s="226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171</v>
      </c>
      <c r="AU244" s="231" t="s">
        <v>167</v>
      </c>
      <c r="AV244" s="13" t="s">
        <v>79</v>
      </c>
      <c r="AW244" s="13" t="s">
        <v>33</v>
      </c>
      <c r="AX244" s="13" t="s">
        <v>71</v>
      </c>
      <c r="AY244" s="231" t="s">
        <v>157</v>
      </c>
    </row>
    <row r="245" s="14" customFormat="1">
      <c r="A245" s="14"/>
      <c r="B245" s="232"/>
      <c r="C245" s="233"/>
      <c r="D245" s="217" t="s">
        <v>171</v>
      </c>
      <c r="E245" s="234" t="s">
        <v>19</v>
      </c>
      <c r="F245" s="235" t="s">
        <v>231</v>
      </c>
      <c r="G245" s="233"/>
      <c r="H245" s="236">
        <v>1.2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171</v>
      </c>
      <c r="AU245" s="242" t="s">
        <v>167</v>
      </c>
      <c r="AV245" s="14" t="s">
        <v>167</v>
      </c>
      <c r="AW245" s="14" t="s">
        <v>33</v>
      </c>
      <c r="AX245" s="14" t="s">
        <v>71</v>
      </c>
      <c r="AY245" s="242" t="s">
        <v>157</v>
      </c>
    </row>
    <row r="246" s="13" customFormat="1">
      <c r="A246" s="13"/>
      <c r="B246" s="222"/>
      <c r="C246" s="223"/>
      <c r="D246" s="217" t="s">
        <v>171</v>
      </c>
      <c r="E246" s="224" t="s">
        <v>19</v>
      </c>
      <c r="F246" s="225" t="s">
        <v>232</v>
      </c>
      <c r="G246" s="223"/>
      <c r="H246" s="224" t="s">
        <v>19</v>
      </c>
      <c r="I246" s="226"/>
      <c r="J246" s="223"/>
      <c r="K246" s="223"/>
      <c r="L246" s="227"/>
      <c r="M246" s="228"/>
      <c r="N246" s="229"/>
      <c r="O246" s="229"/>
      <c r="P246" s="229"/>
      <c r="Q246" s="229"/>
      <c r="R246" s="229"/>
      <c r="S246" s="229"/>
      <c r="T246" s="23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1" t="s">
        <v>171</v>
      </c>
      <c r="AU246" s="231" t="s">
        <v>167</v>
      </c>
      <c r="AV246" s="13" t="s">
        <v>79</v>
      </c>
      <c r="AW246" s="13" t="s">
        <v>33</v>
      </c>
      <c r="AX246" s="13" t="s">
        <v>71</v>
      </c>
      <c r="AY246" s="231" t="s">
        <v>157</v>
      </c>
    </row>
    <row r="247" s="14" customFormat="1">
      <c r="A247" s="14"/>
      <c r="B247" s="232"/>
      <c r="C247" s="233"/>
      <c r="D247" s="217" t="s">
        <v>171</v>
      </c>
      <c r="E247" s="234" t="s">
        <v>19</v>
      </c>
      <c r="F247" s="235" t="s">
        <v>233</v>
      </c>
      <c r="G247" s="233"/>
      <c r="H247" s="236">
        <v>1.5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2" t="s">
        <v>171</v>
      </c>
      <c r="AU247" s="242" t="s">
        <v>167</v>
      </c>
      <c r="AV247" s="14" t="s">
        <v>167</v>
      </c>
      <c r="AW247" s="14" t="s">
        <v>33</v>
      </c>
      <c r="AX247" s="14" t="s">
        <v>71</v>
      </c>
      <c r="AY247" s="242" t="s">
        <v>157</v>
      </c>
    </row>
    <row r="248" s="13" customFormat="1">
      <c r="A248" s="13"/>
      <c r="B248" s="222"/>
      <c r="C248" s="223"/>
      <c r="D248" s="217" t="s">
        <v>171</v>
      </c>
      <c r="E248" s="224" t="s">
        <v>19</v>
      </c>
      <c r="F248" s="225" t="s">
        <v>234</v>
      </c>
      <c r="G248" s="223"/>
      <c r="H248" s="224" t="s">
        <v>19</v>
      </c>
      <c r="I248" s="226"/>
      <c r="J248" s="223"/>
      <c r="K248" s="223"/>
      <c r="L248" s="227"/>
      <c r="M248" s="228"/>
      <c r="N248" s="229"/>
      <c r="O248" s="229"/>
      <c r="P248" s="229"/>
      <c r="Q248" s="229"/>
      <c r="R248" s="229"/>
      <c r="S248" s="229"/>
      <c r="T248" s="23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1" t="s">
        <v>171</v>
      </c>
      <c r="AU248" s="231" t="s">
        <v>167</v>
      </c>
      <c r="AV248" s="13" t="s">
        <v>79</v>
      </c>
      <c r="AW248" s="13" t="s">
        <v>33</v>
      </c>
      <c r="AX248" s="13" t="s">
        <v>71</v>
      </c>
      <c r="AY248" s="231" t="s">
        <v>157</v>
      </c>
    </row>
    <row r="249" s="14" customFormat="1">
      <c r="A249" s="14"/>
      <c r="B249" s="232"/>
      <c r="C249" s="233"/>
      <c r="D249" s="217" t="s">
        <v>171</v>
      </c>
      <c r="E249" s="234" t="s">
        <v>19</v>
      </c>
      <c r="F249" s="235" t="s">
        <v>235</v>
      </c>
      <c r="G249" s="233"/>
      <c r="H249" s="236">
        <v>7.9000000000000004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2" t="s">
        <v>171</v>
      </c>
      <c r="AU249" s="242" t="s">
        <v>167</v>
      </c>
      <c r="AV249" s="14" t="s">
        <v>167</v>
      </c>
      <c r="AW249" s="14" t="s">
        <v>33</v>
      </c>
      <c r="AX249" s="14" t="s">
        <v>71</v>
      </c>
      <c r="AY249" s="242" t="s">
        <v>157</v>
      </c>
    </row>
    <row r="250" s="13" customFormat="1">
      <c r="A250" s="13"/>
      <c r="B250" s="222"/>
      <c r="C250" s="223"/>
      <c r="D250" s="217" t="s">
        <v>171</v>
      </c>
      <c r="E250" s="224" t="s">
        <v>19</v>
      </c>
      <c r="F250" s="225" t="s">
        <v>220</v>
      </c>
      <c r="G250" s="223"/>
      <c r="H250" s="224" t="s">
        <v>19</v>
      </c>
      <c r="I250" s="226"/>
      <c r="J250" s="223"/>
      <c r="K250" s="223"/>
      <c r="L250" s="227"/>
      <c r="M250" s="228"/>
      <c r="N250" s="229"/>
      <c r="O250" s="229"/>
      <c r="P250" s="229"/>
      <c r="Q250" s="229"/>
      <c r="R250" s="229"/>
      <c r="S250" s="229"/>
      <c r="T250" s="23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1" t="s">
        <v>171</v>
      </c>
      <c r="AU250" s="231" t="s">
        <v>167</v>
      </c>
      <c r="AV250" s="13" t="s">
        <v>79</v>
      </c>
      <c r="AW250" s="13" t="s">
        <v>33</v>
      </c>
      <c r="AX250" s="13" t="s">
        <v>71</v>
      </c>
      <c r="AY250" s="231" t="s">
        <v>157</v>
      </c>
    </row>
    <row r="251" s="14" customFormat="1">
      <c r="A251" s="14"/>
      <c r="B251" s="232"/>
      <c r="C251" s="233"/>
      <c r="D251" s="217" t="s">
        <v>171</v>
      </c>
      <c r="E251" s="234" t="s">
        <v>19</v>
      </c>
      <c r="F251" s="235" t="s">
        <v>236</v>
      </c>
      <c r="G251" s="233"/>
      <c r="H251" s="236">
        <v>13.365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2" t="s">
        <v>171</v>
      </c>
      <c r="AU251" s="242" t="s">
        <v>167</v>
      </c>
      <c r="AV251" s="14" t="s">
        <v>167</v>
      </c>
      <c r="AW251" s="14" t="s">
        <v>33</v>
      </c>
      <c r="AX251" s="14" t="s">
        <v>71</v>
      </c>
      <c r="AY251" s="242" t="s">
        <v>157</v>
      </c>
    </row>
    <row r="252" s="14" customFormat="1">
      <c r="A252" s="14"/>
      <c r="B252" s="232"/>
      <c r="C252" s="233"/>
      <c r="D252" s="217" t="s">
        <v>171</v>
      </c>
      <c r="E252" s="234" t="s">
        <v>19</v>
      </c>
      <c r="F252" s="235" t="s">
        <v>237</v>
      </c>
      <c r="G252" s="233"/>
      <c r="H252" s="236">
        <v>6.9299999999999997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2" t="s">
        <v>171</v>
      </c>
      <c r="AU252" s="242" t="s">
        <v>167</v>
      </c>
      <c r="AV252" s="14" t="s">
        <v>167</v>
      </c>
      <c r="AW252" s="14" t="s">
        <v>33</v>
      </c>
      <c r="AX252" s="14" t="s">
        <v>71</v>
      </c>
      <c r="AY252" s="242" t="s">
        <v>157</v>
      </c>
    </row>
    <row r="253" s="14" customFormat="1">
      <c r="A253" s="14"/>
      <c r="B253" s="232"/>
      <c r="C253" s="233"/>
      <c r="D253" s="217" t="s">
        <v>171</v>
      </c>
      <c r="E253" s="234" t="s">
        <v>19</v>
      </c>
      <c r="F253" s="235" t="s">
        <v>238</v>
      </c>
      <c r="G253" s="233"/>
      <c r="H253" s="236">
        <v>14.256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171</v>
      </c>
      <c r="AU253" s="242" t="s">
        <v>167</v>
      </c>
      <c r="AV253" s="14" t="s">
        <v>167</v>
      </c>
      <c r="AW253" s="14" t="s">
        <v>33</v>
      </c>
      <c r="AX253" s="14" t="s">
        <v>71</v>
      </c>
      <c r="AY253" s="242" t="s">
        <v>157</v>
      </c>
    </row>
    <row r="254" s="14" customFormat="1">
      <c r="A254" s="14"/>
      <c r="B254" s="232"/>
      <c r="C254" s="233"/>
      <c r="D254" s="217" t="s">
        <v>171</v>
      </c>
      <c r="E254" s="234" t="s">
        <v>19</v>
      </c>
      <c r="F254" s="235" t="s">
        <v>239</v>
      </c>
      <c r="G254" s="233"/>
      <c r="H254" s="236">
        <v>2.4750000000000001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171</v>
      </c>
      <c r="AU254" s="242" t="s">
        <v>167</v>
      </c>
      <c r="AV254" s="14" t="s">
        <v>167</v>
      </c>
      <c r="AW254" s="14" t="s">
        <v>33</v>
      </c>
      <c r="AX254" s="14" t="s">
        <v>71</v>
      </c>
      <c r="AY254" s="242" t="s">
        <v>157</v>
      </c>
    </row>
    <row r="255" s="14" customFormat="1">
      <c r="A255" s="14"/>
      <c r="B255" s="232"/>
      <c r="C255" s="233"/>
      <c r="D255" s="217" t="s">
        <v>171</v>
      </c>
      <c r="E255" s="234" t="s">
        <v>19</v>
      </c>
      <c r="F255" s="235" t="s">
        <v>240</v>
      </c>
      <c r="G255" s="233"/>
      <c r="H255" s="236">
        <v>3.8279999999999998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171</v>
      </c>
      <c r="AU255" s="242" t="s">
        <v>167</v>
      </c>
      <c r="AV255" s="14" t="s">
        <v>167</v>
      </c>
      <c r="AW255" s="14" t="s">
        <v>33</v>
      </c>
      <c r="AX255" s="14" t="s">
        <v>71</v>
      </c>
      <c r="AY255" s="242" t="s">
        <v>157</v>
      </c>
    </row>
    <row r="256" s="14" customFormat="1">
      <c r="A256" s="14"/>
      <c r="B256" s="232"/>
      <c r="C256" s="233"/>
      <c r="D256" s="217" t="s">
        <v>171</v>
      </c>
      <c r="E256" s="234" t="s">
        <v>19</v>
      </c>
      <c r="F256" s="235" t="s">
        <v>241</v>
      </c>
      <c r="G256" s="233"/>
      <c r="H256" s="236">
        <v>1.3200000000000001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2" t="s">
        <v>171</v>
      </c>
      <c r="AU256" s="242" t="s">
        <v>167</v>
      </c>
      <c r="AV256" s="14" t="s">
        <v>167</v>
      </c>
      <c r="AW256" s="14" t="s">
        <v>33</v>
      </c>
      <c r="AX256" s="14" t="s">
        <v>71</v>
      </c>
      <c r="AY256" s="242" t="s">
        <v>157</v>
      </c>
    </row>
    <row r="257" s="14" customFormat="1">
      <c r="A257" s="14"/>
      <c r="B257" s="232"/>
      <c r="C257" s="233"/>
      <c r="D257" s="217" t="s">
        <v>171</v>
      </c>
      <c r="E257" s="234" t="s">
        <v>19</v>
      </c>
      <c r="F257" s="235" t="s">
        <v>242</v>
      </c>
      <c r="G257" s="233"/>
      <c r="H257" s="236">
        <v>0.98999999999999999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171</v>
      </c>
      <c r="AU257" s="242" t="s">
        <v>167</v>
      </c>
      <c r="AV257" s="14" t="s">
        <v>167</v>
      </c>
      <c r="AW257" s="14" t="s">
        <v>33</v>
      </c>
      <c r="AX257" s="14" t="s">
        <v>71</v>
      </c>
      <c r="AY257" s="242" t="s">
        <v>157</v>
      </c>
    </row>
    <row r="258" s="13" customFormat="1">
      <c r="A258" s="13"/>
      <c r="B258" s="222"/>
      <c r="C258" s="223"/>
      <c r="D258" s="217" t="s">
        <v>171</v>
      </c>
      <c r="E258" s="224" t="s">
        <v>19</v>
      </c>
      <c r="F258" s="225" t="s">
        <v>243</v>
      </c>
      <c r="G258" s="223"/>
      <c r="H258" s="224" t="s">
        <v>19</v>
      </c>
      <c r="I258" s="226"/>
      <c r="J258" s="223"/>
      <c r="K258" s="223"/>
      <c r="L258" s="227"/>
      <c r="M258" s="228"/>
      <c r="N258" s="229"/>
      <c r="O258" s="229"/>
      <c r="P258" s="229"/>
      <c r="Q258" s="229"/>
      <c r="R258" s="229"/>
      <c r="S258" s="229"/>
      <c r="T258" s="23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1" t="s">
        <v>171</v>
      </c>
      <c r="AU258" s="231" t="s">
        <v>167</v>
      </c>
      <c r="AV258" s="13" t="s">
        <v>79</v>
      </c>
      <c r="AW258" s="13" t="s">
        <v>33</v>
      </c>
      <c r="AX258" s="13" t="s">
        <v>71</v>
      </c>
      <c r="AY258" s="231" t="s">
        <v>157</v>
      </c>
    </row>
    <row r="259" s="14" customFormat="1">
      <c r="A259" s="14"/>
      <c r="B259" s="232"/>
      <c r="C259" s="233"/>
      <c r="D259" s="217" t="s">
        <v>171</v>
      </c>
      <c r="E259" s="234" t="s">
        <v>19</v>
      </c>
      <c r="F259" s="235" t="s">
        <v>244</v>
      </c>
      <c r="G259" s="233"/>
      <c r="H259" s="236">
        <v>8.0500000000000007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171</v>
      </c>
      <c r="AU259" s="242" t="s">
        <v>167</v>
      </c>
      <c r="AV259" s="14" t="s">
        <v>167</v>
      </c>
      <c r="AW259" s="14" t="s">
        <v>33</v>
      </c>
      <c r="AX259" s="14" t="s">
        <v>71</v>
      </c>
      <c r="AY259" s="242" t="s">
        <v>157</v>
      </c>
    </row>
    <row r="260" s="13" customFormat="1">
      <c r="A260" s="13"/>
      <c r="B260" s="222"/>
      <c r="C260" s="223"/>
      <c r="D260" s="217" t="s">
        <v>171</v>
      </c>
      <c r="E260" s="224" t="s">
        <v>19</v>
      </c>
      <c r="F260" s="225" t="s">
        <v>245</v>
      </c>
      <c r="G260" s="223"/>
      <c r="H260" s="224" t="s">
        <v>19</v>
      </c>
      <c r="I260" s="226"/>
      <c r="J260" s="223"/>
      <c r="K260" s="223"/>
      <c r="L260" s="227"/>
      <c r="M260" s="228"/>
      <c r="N260" s="229"/>
      <c r="O260" s="229"/>
      <c r="P260" s="229"/>
      <c r="Q260" s="229"/>
      <c r="R260" s="229"/>
      <c r="S260" s="229"/>
      <c r="T260" s="23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1" t="s">
        <v>171</v>
      </c>
      <c r="AU260" s="231" t="s">
        <v>167</v>
      </c>
      <c r="AV260" s="13" t="s">
        <v>79</v>
      </c>
      <c r="AW260" s="13" t="s">
        <v>33</v>
      </c>
      <c r="AX260" s="13" t="s">
        <v>71</v>
      </c>
      <c r="AY260" s="231" t="s">
        <v>157</v>
      </c>
    </row>
    <row r="261" s="13" customFormat="1">
      <c r="A261" s="13"/>
      <c r="B261" s="222"/>
      <c r="C261" s="223"/>
      <c r="D261" s="217" t="s">
        <v>171</v>
      </c>
      <c r="E261" s="224" t="s">
        <v>19</v>
      </c>
      <c r="F261" s="225" t="s">
        <v>220</v>
      </c>
      <c r="G261" s="223"/>
      <c r="H261" s="224" t="s">
        <v>19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1" t="s">
        <v>171</v>
      </c>
      <c r="AU261" s="231" t="s">
        <v>167</v>
      </c>
      <c r="AV261" s="13" t="s">
        <v>79</v>
      </c>
      <c r="AW261" s="13" t="s">
        <v>33</v>
      </c>
      <c r="AX261" s="13" t="s">
        <v>71</v>
      </c>
      <c r="AY261" s="231" t="s">
        <v>157</v>
      </c>
    </row>
    <row r="262" s="14" customFormat="1">
      <c r="A262" s="14"/>
      <c r="B262" s="232"/>
      <c r="C262" s="233"/>
      <c r="D262" s="217" t="s">
        <v>171</v>
      </c>
      <c r="E262" s="234" t="s">
        <v>19</v>
      </c>
      <c r="F262" s="235" t="s">
        <v>246</v>
      </c>
      <c r="G262" s="233"/>
      <c r="H262" s="236">
        <v>4.4550000000000001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171</v>
      </c>
      <c r="AU262" s="242" t="s">
        <v>167</v>
      </c>
      <c r="AV262" s="14" t="s">
        <v>167</v>
      </c>
      <c r="AW262" s="14" t="s">
        <v>33</v>
      </c>
      <c r="AX262" s="14" t="s">
        <v>71</v>
      </c>
      <c r="AY262" s="242" t="s">
        <v>157</v>
      </c>
    </row>
    <row r="263" s="14" customFormat="1">
      <c r="A263" s="14"/>
      <c r="B263" s="232"/>
      <c r="C263" s="233"/>
      <c r="D263" s="217" t="s">
        <v>171</v>
      </c>
      <c r="E263" s="234" t="s">
        <v>19</v>
      </c>
      <c r="F263" s="235" t="s">
        <v>247</v>
      </c>
      <c r="G263" s="233"/>
      <c r="H263" s="236">
        <v>2.9700000000000002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171</v>
      </c>
      <c r="AU263" s="242" t="s">
        <v>167</v>
      </c>
      <c r="AV263" s="14" t="s">
        <v>167</v>
      </c>
      <c r="AW263" s="14" t="s">
        <v>33</v>
      </c>
      <c r="AX263" s="14" t="s">
        <v>71</v>
      </c>
      <c r="AY263" s="242" t="s">
        <v>157</v>
      </c>
    </row>
    <row r="264" s="14" customFormat="1">
      <c r="A264" s="14"/>
      <c r="B264" s="232"/>
      <c r="C264" s="233"/>
      <c r="D264" s="217" t="s">
        <v>171</v>
      </c>
      <c r="E264" s="234" t="s">
        <v>19</v>
      </c>
      <c r="F264" s="235" t="s">
        <v>248</v>
      </c>
      <c r="G264" s="233"/>
      <c r="H264" s="236">
        <v>2.3759999999999999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2" t="s">
        <v>171</v>
      </c>
      <c r="AU264" s="242" t="s">
        <v>167</v>
      </c>
      <c r="AV264" s="14" t="s">
        <v>167</v>
      </c>
      <c r="AW264" s="14" t="s">
        <v>33</v>
      </c>
      <c r="AX264" s="14" t="s">
        <v>71</v>
      </c>
      <c r="AY264" s="242" t="s">
        <v>157</v>
      </c>
    </row>
    <row r="265" s="14" customFormat="1">
      <c r="A265" s="14"/>
      <c r="B265" s="232"/>
      <c r="C265" s="233"/>
      <c r="D265" s="217" t="s">
        <v>171</v>
      </c>
      <c r="E265" s="234" t="s">
        <v>19</v>
      </c>
      <c r="F265" s="235" t="s">
        <v>249</v>
      </c>
      <c r="G265" s="233"/>
      <c r="H265" s="236">
        <v>0.495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171</v>
      </c>
      <c r="AU265" s="242" t="s">
        <v>167</v>
      </c>
      <c r="AV265" s="14" t="s">
        <v>167</v>
      </c>
      <c r="AW265" s="14" t="s">
        <v>33</v>
      </c>
      <c r="AX265" s="14" t="s">
        <v>71</v>
      </c>
      <c r="AY265" s="242" t="s">
        <v>157</v>
      </c>
    </row>
    <row r="266" s="14" customFormat="1">
      <c r="A266" s="14"/>
      <c r="B266" s="232"/>
      <c r="C266" s="233"/>
      <c r="D266" s="217" t="s">
        <v>171</v>
      </c>
      <c r="E266" s="234" t="s">
        <v>19</v>
      </c>
      <c r="F266" s="235" t="s">
        <v>250</v>
      </c>
      <c r="G266" s="233"/>
      <c r="H266" s="236">
        <v>0.79200000000000004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171</v>
      </c>
      <c r="AU266" s="242" t="s">
        <v>167</v>
      </c>
      <c r="AV266" s="14" t="s">
        <v>167</v>
      </c>
      <c r="AW266" s="14" t="s">
        <v>33</v>
      </c>
      <c r="AX266" s="14" t="s">
        <v>71</v>
      </c>
      <c r="AY266" s="242" t="s">
        <v>157</v>
      </c>
    </row>
    <row r="267" s="14" customFormat="1">
      <c r="A267" s="14"/>
      <c r="B267" s="232"/>
      <c r="C267" s="233"/>
      <c r="D267" s="217" t="s">
        <v>171</v>
      </c>
      <c r="E267" s="234" t="s">
        <v>19</v>
      </c>
      <c r="F267" s="235" t="s">
        <v>251</v>
      </c>
      <c r="G267" s="233"/>
      <c r="H267" s="236">
        <v>0.495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2" t="s">
        <v>171</v>
      </c>
      <c r="AU267" s="242" t="s">
        <v>167</v>
      </c>
      <c r="AV267" s="14" t="s">
        <v>167</v>
      </c>
      <c r="AW267" s="14" t="s">
        <v>33</v>
      </c>
      <c r="AX267" s="14" t="s">
        <v>71</v>
      </c>
      <c r="AY267" s="242" t="s">
        <v>157</v>
      </c>
    </row>
    <row r="268" s="13" customFormat="1">
      <c r="A268" s="13"/>
      <c r="B268" s="222"/>
      <c r="C268" s="223"/>
      <c r="D268" s="217" t="s">
        <v>171</v>
      </c>
      <c r="E268" s="224" t="s">
        <v>19</v>
      </c>
      <c r="F268" s="225" t="s">
        <v>252</v>
      </c>
      <c r="G268" s="223"/>
      <c r="H268" s="224" t="s">
        <v>19</v>
      </c>
      <c r="I268" s="226"/>
      <c r="J268" s="223"/>
      <c r="K268" s="223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171</v>
      </c>
      <c r="AU268" s="231" t="s">
        <v>167</v>
      </c>
      <c r="AV268" s="13" t="s">
        <v>79</v>
      </c>
      <c r="AW268" s="13" t="s">
        <v>33</v>
      </c>
      <c r="AX268" s="13" t="s">
        <v>71</v>
      </c>
      <c r="AY268" s="231" t="s">
        <v>157</v>
      </c>
    </row>
    <row r="269" s="14" customFormat="1">
      <c r="A269" s="14"/>
      <c r="B269" s="232"/>
      <c r="C269" s="233"/>
      <c r="D269" s="217" t="s">
        <v>171</v>
      </c>
      <c r="E269" s="234" t="s">
        <v>19</v>
      </c>
      <c r="F269" s="235" t="s">
        <v>253</v>
      </c>
      <c r="G269" s="233"/>
      <c r="H269" s="236">
        <v>1.617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171</v>
      </c>
      <c r="AU269" s="242" t="s">
        <v>167</v>
      </c>
      <c r="AV269" s="14" t="s">
        <v>167</v>
      </c>
      <c r="AW269" s="14" t="s">
        <v>33</v>
      </c>
      <c r="AX269" s="14" t="s">
        <v>71</v>
      </c>
      <c r="AY269" s="242" t="s">
        <v>157</v>
      </c>
    </row>
    <row r="270" s="15" customFormat="1">
      <c r="A270" s="15"/>
      <c r="B270" s="243"/>
      <c r="C270" s="244"/>
      <c r="D270" s="217" t="s">
        <v>171</v>
      </c>
      <c r="E270" s="245" t="s">
        <v>19</v>
      </c>
      <c r="F270" s="246" t="s">
        <v>191</v>
      </c>
      <c r="G270" s="244"/>
      <c r="H270" s="247">
        <v>387.59399999999999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3" t="s">
        <v>171</v>
      </c>
      <c r="AU270" s="253" t="s">
        <v>167</v>
      </c>
      <c r="AV270" s="15" t="s">
        <v>166</v>
      </c>
      <c r="AW270" s="15" t="s">
        <v>33</v>
      </c>
      <c r="AX270" s="15" t="s">
        <v>79</v>
      </c>
      <c r="AY270" s="253" t="s">
        <v>157</v>
      </c>
    </row>
    <row r="271" s="14" customFormat="1">
      <c r="A271" s="14"/>
      <c r="B271" s="232"/>
      <c r="C271" s="233"/>
      <c r="D271" s="217" t="s">
        <v>171</v>
      </c>
      <c r="E271" s="233"/>
      <c r="F271" s="235" t="s">
        <v>263</v>
      </c>
      <c r="G271" s="233"/>
      <c r="H271" s="236">
        <v>775.18799999999999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2" t="s">
        <v>171</v>
      </c>
      <c r="AU271" s="242" t="s">
        <v>167</v>
      </c>
      <c r="AV271" s="14" t="s">
        <v>167</v>
      </c>
      <c r="AW271" s="14" t="s">
        <v>4</v>
      </c>
      <c r="AX271" s="14" t="s">
        <v>79</v>
      </c>
      <c r="AY271" s="242" t="s">
        <v>157</v>
      </c>
    </row>
    <row r="272" s="2" customFormat="1" ht="24.15" customHeight="1">
      <c r="A272" s="38"/>
      <c r="B272" s="39"/>
      <c r="C272" s="204" t="s">
        <v>264</v>
      </c>
      <c r="D272" s="204" t="s">
        <v>161</v>
      </c>
      <c r="E272" s="205" t="s">
        <v>265</v>
      </c>
      <c r="F272" s="206" t="s">
        <v>266</v>
      </c>
      <c r="G272" s="207" t="s">
        <v>164</v>
      </c>
      <c r="H272" s="208">
        <v>2.5150000000000001</v>
      </c>
      <c r="I272" s="209"/>
      <c r="J272" s="210">
        <f>ROUND(I272*H272,2)</f>
        <v>0</v>
      </c>
      <c r="K272" s="206" t="s">
        <v>165</v>
      </c>
      <c r="L272" s="44"/>
      <c r="M272" s="211" t="s">
        <v>19</v>
      </c>
      <c r="N272" s="212" t="s">
        <v>43</v>
      </c>
      <c r="O272" s="84"/>
      <c r="P272" s="213">
        <f>O272*H272</f>
        <v>0</v>
      </c>
      <c r="Q272" s="213">
        <v>0.0043800000000000002</v>
      </c>
      <c r="R272" s="213">
        <f>Q272*H272</f>
        <v>0.011015700000000002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166</v>
      </c>
      <c r="AT272" s="215" t="s">
        <v>161</v>
      </c>
      <c r="AU272" s="215" t="s">
        <v>167</v>
      </c>
      <c r="AY272" s="17" t="s">
        <v>157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167</v>
      </c>
      <c r="BK272" s="216">
        <f>ROUND(I272*H272,2)</f>
        <v>0</v>
      </c>
      <c r="BL272" s="17" t="s">
        <v>166</v>
      </c>
      <c r="BM272" s="215" t="s">
        <v>267</v>
      </c>
    </row>
    <row r="273" s="2" customFormat="1">
      <c r="A273" s="38"/>
      <c r="B273" s="39"/>
      <c r="C273" s="40"/>
      <c r="D273" s="217" t="s">
        <v>169</v>
      </c>
      <c r="E273" s="40"/>
      <c r="F273" s="218" t="s">
        <v>268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169</v>
      </c>
      <c r="AU273" s="17" t="s">
        <v>167</v>
      </c>
    </row>
    <row r="274" s="13" customFormat="1">
      <c r="A274" s="13"/>
      <c r="B274" s="222"/>
      <c r="C274" s="223"/>
      <c r="D274" s="217" t="s">
        <v>171</v>
      </c>
      <c r="E274" s="224" t="s">
        <v>19</v>
      </c>
      <c r="F274" s="225" t="s">
        <v>269</v>
      </c>
      <c r="G274" s="223"/>
      <c r="H274" s="224" t="s">
        <v>19</v>
      </c>
      <c r="I274" s="226"/>
      <c r="J274" s="223"/>
      <c r="K274" s="223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171</v>
      </c>
      <c r="AU274" s="231" t="s">
        <v>167</v>
      </c>
      <c r="AV274" s="13" t="s">
        <v>79</v>
      </c>
      <c r="AW274" s="13" t="s">
        <v>33</v>
      </c>
      <c r="AX274" s="13" t="s">
        <v>71</v>
      </c>
      <c r="AY274" s="231" t="s">
        <v>157</v>
      </c>
    </row>
    <row r="275" s="14" customFormat="1">
      <c r="A275" s="14"/>
      <c r="B275" s="232"/>
      <c r="C275" s="233"/>
      <c r="D275" s="217" t="s">
        <v>171</v>
      </c>
      <c r="E275" s="234" t="s">
        <v>19</v>
      </c>
      <c r="F275" s="235" t="s">
        <v>270</v>
      </c>
      <c r="G275" s="233"/>
      <c r="H275" s="236">
        <v>2.2000000000000002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171</v>
      </c>
      <c r="AU275" s="242" t="s">
        <v>167</v>
      </c>
      <c r="AV275" s="14" t="s">
        <v>167</v>
      </c>
      <c r="AW275" s="14" t="s">
        <v>33</v>
      </c>
      <c r="AX275" s="14" t="s">
        <v>71</v>
      </c>
      <c r="AY275" s="242" t="s">
        <v>157</v>
      </c>
    </row>
    <row r="276" s="14" customFormat="1">
      <c r="A276" s="14"/>
      <c r="B276" s="232"/>
      <c r="C276" s="233"/>
      <c r="D276" s="217" t="s">
        <v>171</v>
      </c>
      <c r="E276" s="234" t="s">
        <v>19</v>
      </c>
      <c r="F276" s="235" t="s">
        <v>271</v>
      </c>
      <c r="G276" s="233"/>
      <c r="H276" s="236">
        <v>0.315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171</v>
      </c>
      <c r="AU276" s="242" t="s">
        <v>167</v>
      </c>
      <c r="AV276" s="14" t="s">
        <v>167</v>
      </c>
      <c r="AW276" s="14" t="s">
        <v>33</v>
      </c>
      <c r="AX276" s="14" t="s">
        <v>71</v>
      </c>
      <c r="AY276" s="242" t="s">
        <v>157</v>
      </c>
    </row>
    <row r="277" s="15" customFormat="1">
      <c r="A277" s="15"/>
      <c r="B277" s="243"/>
      <c r="C277" s="244"/>
      <c r="D277" s="217" t="s">
        <v>171</v>
      </c>
      <c r="E277" s="245" t="s">
        <v>19</v>
      </c>
      <c r="F277" s="246" t="s">
        <v>191</v>
      </c>
      <c r="G277" s="244"/>
      <c r="H277" s="247">
        <v>2.5150000000000001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3" t="s">
        <v>171</v>
      </c>
      <c r="AU277" s="253" t="s">
        <v>167</v>
      </c>
      <c r="AV277" s="15" t="s">
        <v>166</v>
      </c>
      <c r="AW277" s="15" t="s">
        <v>33</v>
      </c>
      <c r="AX277" s="15" t="s">
        <v>79</v>
      </c>
      <c r="AY277" s="253" t="s">
        <v>157</v>
      </c>
    </row>
    <row r="278" s="2" customFormat="1" ht="24.15" customHeight="1">
      <c r="A278" s="38"/>
      <c r="B278" s="39"/>
      <c r="C278" s="204" t="s">
        <v>86</v>
      </c>
      <c r="D278" s="204" t="s">
        <v>161</v>
      </c>
      <c r="E278" s="205" t="s">
        <v>272</v>
      </c>
      <c r="F278" s="206" t="s">
        <v>273</v>
      </c>
      <c r="G278" s="207" t="s">
        <v>274</v>
      </c>
      <c r="H278" s="208">
        <v>214.40000000000001</v>
      </c>
      <c r="I278" s="209"/>
      <c r="J278" s="210">
        <f>ROUND(I278*H278,2)</f>
        <v>0</v>
      </c>
      <c r="K278" s="206" t="s">
        <v>165</v>
      </c>
      <c r="L278" s="44"/>
      <c r="M278" s="211" t="s">
        <v>19</v>
      </c>
      <c r="N278" s="212" t="s">
        <v>43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166</v>
      </c>
      <c r="AT278" s="215" t="s">
        <v>161</v>
      </c>
      <c r="AU278" s="215" t="s">
        <v>167</v>
      </c>
      <c r="AY278" s="17" t="s">
        <v>157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167</v>
      </c>
      <c r="BK278" s="216">
        <f>ROUND(I278*H278,2)</f>
        <v>0</v>
      </c>
      <c r="BL278" s="17" t="s">
        <v>166</v>
      </c>
      <c r="BM278" s="215" t="s">
        <v>275</v>
      </c>
    </row>
    <row r="279" s="2" customFormat="1">
      <c r="A279" s="38"/>
      <c r="B279" s="39"/>
      <c r="C279" s="40"/>
      <c r="D279" s="217" t="s">
        <v>169</v>
      </c>
      <c r="E279" s="40"/>
      <c r="F279" s="218" t="s">
        <v>276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169</v>
      </c>
      <c r="AU279" s="17" t="s">
        <v>167</v>
      </c>
    </row>
    <row r="280" s="13" customFormat="1">
      <c r="A280" s="13"/>
      <c r="B280" s="222"/>
      <c r="C280" s="223"/>
      <c r="D280" s="217" t="s">
        <v>171</v>
      </c>
      <c r="E280" s="224" t="s">
        <v>19</v>
      </c>
      <c r="F280" s="225" t="s">
        <v>220</v>
      </c>
      <c r="G280" s="223"/>
      <c r="H280" s="224" t="s">
        <v>19</v>
      </c>
      <c r="I280" s="226"/>
      <c r="J280" s="223"/>
      <c r="K280" s="223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171</v>
      </c>
      <c r="AU280" s="231" t="s">
        <v>167</v>
      </c>
      <c r="AV280" s="13" t="s">
        <v>79</v>
      </c>
      <c r="AW280" s="13" t="s">
        <v>33</v>
      </c>
      <c r="AX280" s="13" t="s">
        <v>71</v>
      </c>
      <c r="AY280" s="231" t="s">
        <v>157</v>
      </c>
    </row>
    <row r="281" s="14" customFormat="1">
      <c r="A281" s="14"/>
      <c r="B281" s="232"/>
      <c r="C281" s="233"/>
      <c r="D281" s="217" t="s">
        <v>171</v>
      </c>
      <c r="E281" s="234" t="s">
        <v>19</v>
      </c>
      <c r="F281" s="235" t="s">
        <v>277</v>
      </c>
      <c r="G281" s="233"/>
      <c r="H281" s="236">
        <v>40.5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2" t="s">
        <v>171</v>
      </c>
      <c r="AU281" s="242" t="s">
        <v>167</v>
      </c>
      <c r="AV281" s="14" t="s">
        <v>167</v>
      </c>
      <c r="AW281" s="14" t="s">
        <v>33</v>
      </c>
      <c r="AX281" s="14" t="s">
        <v>71</v>
      </c>
      <c r="AY281" s="242" t="s">
        <v>157</v>
      </c>
    </row>
    <row r="282" s="14" customFormat="1">
      <c r="A282" s="14"/>
      <c r="B282" s="232"/>
      <c r="C282" s="233"/>
      <c r="D282" s="217" t="s">
        <v>171</v>
      </c>
      <c r="E282" s="234" t="s">
        <v>19</v>
      </c>
      <c r="F282" s="235" t="s">
        <v>278</v>
      </c>
      <c r="G282" s="233"/>
      <c r="H282" s="236">
        <v>21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2" t="s">
        <v>171</v>
      </c>
      <c r="AU282" s="242" t="s">
        <v>167</v>
      </c>
      <c r="AV282" s="14" t="s">
        <v>167</v>
      </c>
      <c r="AW282" s="14" t="s">
        <v>33</v>
      </c>
      <c r="AX282" s="14" t="s">
        <v>71</v>
      </c>
      <c r="AY282" s="242" t="s">
        <v>157</v>
      </c>
    </row>
    <row r="283" s="14" customFormat="1">
      <c r="A283" s="14"/>
      <c r="B283" s="232"/>
      <c r="C283" s="233"/>
      <c r="D283" s="217" t="s">
        <v>171</v>
      </c>
      <c r="E283" s="234" t="s">
        <v>19</v>
      </c>
      <c r="F283" s="235" t="s">
        <v>279</v>
      </c>
      <c r="G283" s="233"/>
      <c r="H283" s="236">
        <v>43.200000000000003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171</v>
      </c>
      <c r="AU283" s="242" t="s">
        <v>167</v>
      </c>
      <c r="AV283" s="14" t="s">
        <v>167</v>
      </c>
      <c r="AW283" s="14" t="s">
        <v>33</v>
      </c>
      <c r="AX283" s="14" t="s">
        <v>71</v>
      </c>
      <c r="AY283" s="242" t="s">
        <v>157</v>
      </c>
    </row>
    <row r="284" s="14" customFormat="1">
      <c r="A284" s="14"/>
      <c r="B284" s="232"/>
      <c r="C284" s="233"/>
      <c r="D284" s="217" t="s">
        <v>171</v>
      </c>
      <c r="E284" s="234" t="s">
        <v>19</v>
      </c>
      <c r="F284" s="235" t="s">
        <v>280</v>
      </c>
      <c r="G284" s="233"/>
      <c r="H284" s="236">
        <v>7.5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2" t="s">
        <v>171</v>
      </c>
      <c r="AU284" s="242" t="s">
        <v>167</v>
      </c>
      <c r="AV284" s="14" t="s">
        <v>167</v>
      </c>
      <c r="AW284" s="14" t="s">
        <v>33</v>
      </c>
      <c r="AX284" s="14" t="s">
        <v>71</v>
      </c>
      <c r="AY284" s="242" t="s">
        <v>157</v>
      </c>
    </row>
    <row r="285" s="14" customFormat="1">
      <c r="A285" s="14"/>
      <c r="B285" s="232"/>
      <c r="C285" s="233"/>
      <c r="D285" s="217" t="s">
        <v>171</v>
      </c>
      <c r="E285" s="234" t="s">
        <v>19</v>
      </c>
      <c r="F285" s="235" t="s">
        <v>281</v>
      </c>
      <c r="G285" s="233"/>
      <c r="H285" s="236">
        <v>11.6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171</v>
      </c>
      <c r="AU285" s="242" t="s">
        <v>167</v>
      </c>
      <c r="AV285" s="14" t="s">
        <v>167</v>
      </c>
      <c r="AW285" s="14" t="s">
        <v>33</v>
      </c>
      <c r="AX285" s="14" t="s">
        <v>71</v>
      </c>
      <c r="AY285" s="242" t="s">
        <v>157</v>
      </c>
    </row>
    <row r="286" s="14" customFormat="1">
      <c r="A286" s="14"/>
      <c r="B286" s="232"/>
      <c r="C286" s="233"/>
      <c r="D286" s="217" t="s">
        <v>171</v>
      </c>
      <c r="E286" s="234" t="s">
        <v>19</v>
      </c>
      <c r="F286" s="235" t="s">
        <v>282</v>
      </c>
      <c r="G286" s="233"/>
      <c r="H286" s="236">
        <v>4</v>
      </c>
      <c r="I286" s="237"/>
      <c r="J286" s="233"/>
      <c r="K286" s="233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171</v>
      </c>
      <c r="AU286" s="242" t="s">
        <v>167</v>
      </c>
      <c r="AV286" s="14" t="s">
        <v>167</v>
      </c>
      <c r="AW286" s="14" t="s">
        <v>33</v>
      </c>
      <c r="AX286" s="14" t="s">
        <v>71</v>
      </c>
      <c r="AY286" s="242" t="s">
        <v>157</v>
      </c>
    </row>
    <row r="287" s="14" customFormat="1">
      <c r="A287" s="14"/>
      <c r="B287" s="232"/>
      <c r="C287" s="233"/>
      <c r="D287" s="217" t="s">
        <v>171</v>
      </c>
      <c r="E287" s="234" t="s">
        <v>19</v>
      </c>
      <c r="F287" s="235" t="s">
        <v>283</v>
      </c>
      <c r="G287" s="233"/>
      <c r="H287" s="236">
        <v>3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2" t="s">
        <v>171</v>
      </c>
      <c r="AU287" s="242" t="s">
        <v>167</v>
      </c>
      <c r="AV287" s="14" t="s">
        <v>167</v>
      </c>
      <c r="AW287" s="14" t="s">
        <v>33</v>
      </c>
      <c r="AX287" s="14" t="s">
        <v>71</v>
      </c>
      <c r="AY287" s="242" t="s">
        <v>157</v>
      </c>
    </row>
    <row r="288" s="13" customFormat="1">
      <c r="A288" s="13"/>
      <c r="B288" s="222"/>
      <c r="C288" s="223"/>
      <c r="D288" s="217" t="s">
        <v>171</v>
      </c>
      <c r="E288" s="224" t="s">
        <v>19</v>
      </c>
      <c r="F288" s="225" t="s">
        <v>243</v>
      </c>
      <c r="G288" s="223"/>
      <c r="H288" s="224" t="s">
        <v>19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1" t="s">
        <v>171</v>
      </c>
      <c r="AU288" s="231" t="s">
        <v>167</v>
      </c>
      <c r="AV288" s="13" t="s">
        <v>79</v>
      </c>
      <c r="AW288" s="13" t="s">
        <v>33</v>
      </c>
      <c r="AX288" s="13" t="s">
        <v>71</v>
      </c>
      <c r="AY288" s="231" t="s">
        <v>157</v>
      </c>
    </row>
    <row r="289" s="14" customFormat="1">
      <c r="A289" s="14"/>
      <c r="B289" s="232"/>
      <c r="C289" s="233"/>
      <c r="D289" s="217" t="s">
        <v>171</v>
      </c>
      <c r="E289" s="234" t="s">
        <v>19</v>
      </c>
      <c r="F289" s="235" t="s">
        <v>284</v>
      </c>
      <c r="G289" s="233"/>
      <c r="H289" s="236">
        <v>32.200000000000003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171</v>
      </c>
      <c r="AU289" s="242" t="s">
        <v>167</v>
      </c>
      <c r="AV289" s="14" t="s">
        <v>167</v>
      </c>
      <c r="AW289" s="14" t="s">
        <v>33</v>
      </c>
      <c r="AX289" s="14" t="s">
        <v>71</v>
      </c>
      <c r="AY289" s="242" t="s">
        <v>157</v>
      </c>
    </row>
    <row r="290" s="13" customFormat="1">
      <c r="A290" s="13"/>
      <c r="B290" s="222"/>
      <c r="C290" s="223"/>
      <c r="D290" s="217" t="s">
        <v>171</v>
      </c>
      <c r="E290" s="224" t="s">
        <v>19</v>
      </c>
      <c r="F290" s="225" t="s">
        <v>252</v>
      </c>
      <c r="G290" s="223"/>
      <c r="H290" s="224" t="s">
        <v>19</v>
      </c>
      <c r="I290" s="226"/>
      <c r="J290" s="223"/>
      <c r="K290" s="223"/>
      <c r="L290" s="227"/>
      <c r="M290" s="228"/>
      <c r="N290" s="229"/>
      <c r="O290" s="229"/>
      <c r="P290" s="229"/>
      <c r="Q290" s="229"/>
      <c r="R290" s="229"/>
      <c r="S290" s="229"/>
      <c r="T290" s="23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1" t="s">
        <v>171</v>
      </c>
      <c r="AU290" s="231" t="s">
        <v>167</v>
      </c>
      <c r="AV290" s="13" t="s">
        <v>79</v>
      </c>
      <c r="AW290" s="13" t="s">
        <v>33</v>
      </c>
      <c r="AX290" s="13" t="s">
        <v>71</v>
      </c>
      <c r="AY290" s="231" t="s">
        <v>157</v>
      </c>
    </row>
    <row r="291" s="14" customFormat="1">
      <c r="A291" s="14"/>
      <c r="B291" s="232"/>
      <c r="C291" s="233"/>
      <c r="D291" s="217" t="s">
        <v>171</v>
      </c>
      <c r="E291" s="234" t="s">
        <v>19</v>
      </c>
      <c r="F291" s="235" t="s">
        <v>285</v>
      </c>
      <c r="G291" s="233"/>
      <c r="H291" s="236">
        <v>4.9000000000000004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171</v>
      </c>
      <c r="AU291" s="242" t="s">
        <v>167</v>
      </c>
      <c r="AV291" s="14" t="s">
        <v>167</v>
      </c>
      <c r="AW291" s="14" t="s">
        <v>33</v>
      </c>
      <c r="AX291" s="14" t="s">
        <v>71</v>
      </c>
      <c r="AY291" s="242" t="s">
        <v>157</v>
      </c>
    </row>
    <row r="292" s="13" customFormat="1">
      <c r="A292" s="13"/>
      <c r="B292" s="222"/>
      <c r="C292" s="223"/>
      <c r="D292" s="217" t="s">
        <v>171</v>
      </c>
      <c r="E292" s="224" t="s">
        <v>19</v>
      </c>
      <c r="F292" s="225" t="s">
        <v>220</v>
      </c>
      <c r="G292" s="223"/>
      <c r="H292" s="224" t="s">
        <v>19</v>
      </c>
      <c r="I292" s="226"/>
      <c r="J292" s="223"/>
      <c r="K292" s="223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171</v>
      </c>
      <c r="AU292" s="231" t="s">
        <v>167</v>
      </c>
      <c r="AV292" s="13" t="s">
        <v>79</v>
      </c>
      <c r="AW292" s="13" t="s">
        <v>33</v>
      </c>
      <c r="AX292" s="13" t="s">
        <v>71</v>
      </c>
      <c r="AY292" s="231" t="s">
        <v>157</v>
      </c>
    </row>
    <row r="293" s="14" customFormat="1">
      <c r="A293" s="14"/>
      <c r="B293" s="232"/>
      <c r="C293" s="233"/>
      <c r="D293" s="217" t="s">
        <v>171</v>
      </c>
      <c r="E293" s="234" t="s">
        <v>19</v>
      </c>
      <c r="F293" s="235" t="s">
        <v>286</v>
      </c>
      <c r="G293" s="233"/>
      <c r="H293" s="236">
        <v>13.5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2" t="s">
        <v>171</v>
      </c>
      <c r="AU293" s="242" t="s">
        <v>167</v>
      </c>
      <c r="AV293" s="14" t="s">
        <v>167</v>
      </c>
      <c r="AW293" s="14" t="s">
        <v>33</v>
      </c>
      <c r="AX293" s="14" t="s">
        <v>71</v>
      </c>
      <c r="AY293" s="242" t="s">
        <v>157</v>
      </c>
    </row>
    <row r="294" s="14" customFormat="1">
      <c r="A294" s="14"/>
      <c r="B294" s="232"/>
      <c r="C294" s="233"/>
      <c r="D294" s="217" t="s">
        <v>171</v>
      </c>
      <c r="E294" s="234" t="s">
        <v>19</v>
      </c>
      <c r="F294" s="235" t="s">
        <v>287</v>
      </c>
      <c r="G294" s="233"/>
      <c r="H294" s="236">
        <v>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171</v>
      </c>
      <c r="AU294" s="242" t="s">
        <v>167</v>
      </c>
      <c r="AV294" s="14" t="s">
        <v>167</v>
      </c>
      <c r="AW294" s="14" t="s">
        <v>33</v>
      </c>
      <c r="AX294" s="14" t="s">
        <v>71</v>
      </c>
      <c r="AY294" s="242" t="s">
        <v>157</v>
      </c>
    </row>
    <row r="295" s="14" customFormat="1">
      <c r="A295" s="14"/>
      <c r="B295" s="232"/>
      <c r="C295" s="233"/>
      <c r="D295" s="217" t="s">
        <v>171</v>
      </c>
      <c r="E295" s="234" t="s">
        <v>19</v>
      </c>
      <c r="F295" s="235" t="s">
        <v>288</v>
      </c>
      <c r="G295" s="233"/>
      <c r="H295" s="236">
        <v>7.2000000000000002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2" t="s">
        <v>171</v>
      </c>
      <c r="AU295" s="242" t="s">
        <v>167</v>
      </c>
      <c r="AV295" s="14" t="s">
        <v>167</v>
      </c>
      <c r="AW295" s="14" t="s">
        <v>33</v>
      </c>
      <c r="AX295" s="14" t="s">
        <v>71</v>
      </c>
      <c r="AY295" s="242" t="s">
        <v>157</v>
      </c>
    </row>
    <row r="296" s="14" customFormat="1">
      <c r="A296" s="14"/>
      <c r="B296" s="232"/>
      <c r="C296" s="233"/>
      <c r="D296" s="217" t="s">
        <v>171</v>
      </c>
      <c r="E296" s="234" t="s">
        <v>19</v>
      </c>
      <c r="F296" s="235" t="s">
        <v>289</v>
      </c>
      <c r="G296" s="233"/>
      <c r="H296" s="236">
        <v>1.5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171</v>
      </c>
      <c r="AU296" s="242" t="s">
        <v>167</v>
      </c>
      <c r="AV296" s="14" t="s">
        <v>167</v>
      </c>
      <c r="AW296" s="14" t="s">
        <v>33</v>
      </c>
      <c r="AX296" s="14" t="s">
        <v>71</v>
      </c>
      <c r="AY296" s="242" t="s">
        <v>157</v>
      </c>
    </row>
    <row r="297" s="14" customFormat="1">
      <c r="A297" s="14"/>
      <c r="B297" s="232"/>
      <c r="C297" s="233"/>
      <c r="D297" s="217" t="s">
        <v>171</v>
      </c>
      <c r="E297" s="234" t="s">
        <v>19</v>
      </c>
      <c r="F297" s="235" t="s">
        <v>290</v>
      </c>
      <c r="G297" s="233"/>
      <c r="H297" s="236">
        <v>2.3999999999999999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171</v>
      </c>
      <c r="AU297" s="242" t="s">
        <v>167</v>
      </c>
      <c r="AV297" s="14" t="s">
        <v>167</v>
      </c>
      <c r="AW297" s="14" t="s">
        <v>33</v>
      </c>
      <c r="AX297" s="14" t="s">
        <v>71</v>
      </c>
      <c r="AY297" s="242" t="s">
        <v>157</v>
      </c>
    </row>
    <row r="298" s="14" customFormat="1">
      <c r="A298" s="14"/>
      <c r="B298" s="232"/>
      <c r="C298" s="233"/>
      <c r="D298" s="217" t="s">
        <v>171</v>
      </c>
      <c r="E298" s="234" t="s">
        <v>19</v>
      </c>
      <c r="F298" s="235" t="s">
        <v>291</v>
      </c>
      <c r="G298" s="233"/>
      <c r="H298" s="236">
        <v>1.5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171</v>
      </c>
      <c r="AU298" s="242" t="s">
        <v>167</v>
      </c>
      <c r="AV298" s="14" t="s">
        <v>167</v>
      </c>
      <c r="AW298" s="14" t="s">
        <v>33</v>
      </c>
      <c r="AX298" s="14" t="s">
        <v>71</v>
      </c>
      <c r="AY298" s="242" t="s">
        <v>157</v>
      </c>
    </row>
    <row r="299" s="13" customFormat="1">
      <c r="A299" s="13"/>
      <c r="B299" s="222"/>
      <c r="C299" s="223"/>
      <c r="D299" s="217" t="s">
        <v>171</v>
      </c>
      <c r="E299" s="224" t="s">
        <v>19</v>
      </c>
      <c r="F299" s="225" t="s">
        <v>243</v>
      </c>
      <c r="G299" s="223"/>
      <c r="H299" s="224" t="s">
        <v>19</v>
      </c>
      <c r="I299" s="226"/>
      <c r="J299" s="223"/>
      <c r="K299" s="223"/>
      <c r="L299" s="227"/>
      <c r="M299" s="228"/>
      <c r="N299" s="229"/>
      <c r="O299" s="229"/>
      <c r="P299" s="229"/>
      <c r="Q299" s="229"/>
      <c r="R299" s="229"/>
      <c r="S299" s="229"/>
      <c r="T299" s="23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1" t="s">
        <v>171</v>
      </c>
      <c r="AU299" s="231" t="s">
        <v>167</v>
      </c>
      <c r="AV299" s="13" t="s">
        <v>79</v>
      </c>
      <c r="AW299" s="13" t="s">
        <v>33</v>
      </c>
      <c r="AX299" s="13" t="s">
        <v>71</v>
      </c>
      <c r="AY299" s="231" t="s">
        <v>157</v>
      </c>
    </row>
    <row r="300" s="14" customFormat="1">
      <c r="A300" s="14"/>
      <c r="B300" s="232"/>
      <c r="C300" s="233"/>
      <c r="D300" s="217" t="s">
        <v>171</v>
      </c>
      <c r="E300" s="234" t="s">
        <v>19</v>
      </c>
      <c r="F300" s="235" t="s">
        <v>292</v>
      </c>
      <c r="G300" s="233"/>
      <c r="H300" s="236">
        <v>10.5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2" t="s">
        <v>171</v>
      </c>
      <c r="AU300" s="242" t="s">
        <v>167</v>
      </c>
      <c r="AV300" s="14" t="s">
        <v>167</v>
      </c>
      <c r="AW300" s="14" t="s">
        <v>33</v>
      </c>
      <c r="AX300" s="14" t="s">
        <v>71</v>
      </c>
      <c r="AY300" s="242" t="s">
        <v>157</v>
      </c>
    </row>
    <row r="301" s="13" customFormat="1">
      <c r="A301" s="13"/>
      <c r="B301" s="222"/>
      <c r="C301" s="223"/>
      <c r="D301" s="217" t="s">
        <v>171</v>
      </c>
      <c r="E301" s="224" t="s">
        <v>19</v>
      </c>
      <c r="F301" s="225" t="s">
        <v>252</v>
      </c>
      <c r="G301" s="223"/>
      <c r="H301" s="224" t="s">
        <v>19</v>
      </c>
      <c r="I301" s="226"/>
      <c r="J301" s="223"/>
      <c r="K301" s="223"/>
      <c r="L301" s="227"/>
      <c r="M301" s="228"/>
      <c r="N301" s="229"/>
      <c r="O301" s="229"/>
      <c r="P301" s="229"/>
      <c r="Q301" s="229"/>
      <c r="R301" s="229"/>
      <c r="S301" s="229"/>
      <c r="T301" s="23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1" t="s">
        <v>171</v>
      </c>
      <c r="AU301" s="231" t="s">
        <v>167</v>
      </c>
      <c r="AV301" s="13" t="s">
        <v>79</v>
      </c>
      <c r="AW301" s="13" t="s">
        <v>33</v>
      </c>
      <c r="AX301" s="13" t="s">
        <v>71</v>
      </c>
      <c r="AY301" s="231" t="s">
        <v>157</v>
      </c>
    </row>
    <row r="302" s="14" customFormat="1">
      <c r="A302" s="14"/>
      <c r="B302" s="232"/>
      <c r="C302" s="233"/>
      <c r="D302" s="217" t="s">
        <v>171</v>
      </c>
      <c r="E302" s="234" t="s">
        <v>19</v>
      </c>
      <c r="F302" s="235" t="s">
        <v>293</v>
      </c>
      <c r="G302" s="233"/>
      <c r="H302" s="236">
        <v>0.90000000000000002</v>
      </c>
      <c r="I302" s="237"/>
      <c r="J302" s="233"/>
      <c r="K302" s="233"/>
      <c r="L302" s="238"/>
      <c r="M302" s="239"/>
      <c r="N302" s="240"/>
      <c r="O302" s="240"/>
      <c r="P302" s="240"/>
      <c r="Q302" s="240"/>
      <c r="R302" s="240"/>
      <c r="S302" s="240"/>
      <c r="T302" s="24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2" t="s">
        <v>171</v>
      </c>
      <c r="AU302" s="242" t="s">
        <v>167</v>
      </c>
      <c r="AV302" s="14" t="s">
        <v>167</v>
      </c>
      <c r="AW302" s="14" t="s">
        <v>33</v>
      </c>
      <c r="AX302" s="14" t="s">
        <v>71</v>
      </c>
      <c r="AY302" s="242" t="s">
        <v>157</v>
      </c>
    </row>
    <row r="303" s="15" customFormat="1">
      <c r="A303" s="15"/>
      <c r="B303" s="243"/>
      <c r="C303" s="244"/>
      <c r="D303" s="217" t="s">
        <v>171</v>
      </c>
      <c r="E303" s="245" t="s">
        <v>19</v>
      </c>
      <c r="F303" s="246" t="s">
        <v>191</v>
      </c>
      <c r="G303" s="244"/>
      <c r="H303" s="247">
        <v>214.40000000000001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3" t="s">
        <v>171</v>
      </c>
      <c r="AU303" s="253" t="s">
        <v>167</v>
      </c>
      <c r="AV303" s="15" t="s">
        <v>166</v>
      </c>
      <c r="AW303" s="15" t="s">
        <v>33</v>
      </c>
      <c r="AX303" s="15" t="s">
        <v>79</v>
      </c>
      <c r="AY303" s="253" t="s">
        <v>157</v>
      </c>
    </row>
    <row r="304" s="2" customFormat="1" ht="24.15" customHeight="1">
      <c r="A304" s="38"/>
      <c r="B304" s="39"/>
      <c r="C304" s="254" t="s">
        <v>89</v>
      </c>
      <c r="D304" s="254" t="s">
        <v>201</v>
      </c>
      <c r="E304" s="255" t="s">
        <v>294</v>
      </c>
      <c r="F304" s="256" t="s">
        <v>295</v>
      </c>
      <c r="G304" s="257" t="s">
        <v>274</v>
      </c>
      <c r="H304" s="258">
        <v>176.29499999999999</v>
      </c>
      <c r="I304" s="259"/>
      <c r="J304" s="260">
        <f>ROUND(I304*H304,2)</f>
        <v>0</v>
      </c>
      <c r="K304" s="256" t="s">
        <v>165</v>
      </c>
      <c r="L304" s="261"/>
      <c r="M304" s="262" t="s">
        <v>19</v>
      </c>
      <c r="N304" s="263" t="s">
        <v>43</v>
      </c>
      <c r="O304" s="84"/>
      <c r="P304" s="213">
        <f>O304*H304</f>
        <v>0</v>
      </c>
      <c r="Q304" s="213">
        <v>4.0000000000000003E-05</v>
      </c>
      <c r="R304" s="213">
        <f>Q304*H304</f>
        <v>0.0070518000000000004</v>
      </c>
      <c r="S304" s="213">
        <v>0</v>
      </c>
      <c r="T304" s="21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15" t="s">
        <v>204</v>
      </c>
      <c r="AT304" s="215" t="s">
        <v>201</v>
      </c>
      <c r="AU304" s="215" t="s">
        <v>167</v>
      </c>
      <c r="AY304" s="17" t="s">
        <v>157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167</v>
      </c>
      <c r="BK304" s="216">
        <f>ROUND(I304*H304,2)</f>
        <v>0</v>
      </c>
      <c r="BL304" s="17" t="s">
        <v>166</v>
      </c>
      <c r="BM304" s="215" t="s">
        <v>296</v>
      </c>
    </row>
    <row r="305" s="2" customFormat="1">
      <c r="A305" s="38"/>
      <c r="B305" s="39"/>
      <c r="C305" s="40"/>
      <c r="D305" s="217" t="s">
        <v>169</v>
      </c>
      <c r="E305" s="40"/>
      <c r="F305" s="218" t="s">
        <v>295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169</v>
      </c>
      <c r="AU305" s="17" t="s">
        <v>167</v>
      </c>
    </row>
    <row r="306" s="13" customFormat="1">
      <c r="A306" s="13"/>
      <c r="B306" s="222"/>
      <c r="C306" s="223"/>
      <c r="D306" s="217" t="s">
        <v>171</v>
      </c>
      <c r="E306" s="224" t="s">
        <v>19</v>
      </c>
      <c r="F306" s="225" t="s">
        <v>220</v>
      </c>
      <c r="G306" s="223"/>
      <c r="H306" s="224" t="s">
        <v>19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1" t="s">
        <v>171</v>
      </c>
      <c r="AU306" s="231" t="s">
        <v>167</v>
      </c>
      <c r="AV306" s="13" t="s">
        <v>79</v>
      </c>
      <c r="AW306" s="13" t="s">
        <v>33</v>
      </c>
      <c r="AX306" s="13" t="s">
        <v>71</v>
      </c>
      <c r="AY306" s="231" t="s">
        <v>157</v>
      </c>
    </row>
    <row r="307" s="14" customFormat="1">
      <c r="A307" s="14"/>
      <c r="B307" s="232"/>
      <c r="C307" s="233"/>
      <c r="D307" s="217" t="s">
        <v>171</v>
      </c>
      <c r="E307" s="234" t="s">
        <v>19</v>
      </c>
      <c r="F307" s="235" t="s">
        <v>277</v>
      </c>
      <c r="G307" s="233"/>
      <c r="H307" s="236">
        <v>40.5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2" t="s">
        <v>171</v>
      </c>
      <c r="AU307" s="242" t="s">
        <v>167</v>
      </c>
      <c r="AV307" s="14" t="s">
        <v>167</v>
      </c>
      <c r="AW307" s="14" t="s">
        <v>33</v>
      </c>
      <c r="AX307" s="14" t="s">
        <v>71</v>
      </c>
      <c r="AY307" s="242" t="s">
        <v>157</v>
      </c>
    </row>
    <row r="308" s="14" customFormat="1">
      <c r="A308" s="14"/>
      <c r="B308" s="232"/>
      <c r="C308" s="233"/>
      <c r="D308" s="217" t="s">
        <v>171</v>
      </c>
      <c r="E308" s="234" t="s">
        <v>19</v>
      </c>
      <c r="F308" s="235" t="s">
        <v>278</v>
      </c>
      <c r="G308" s="233"/>
      <c r="H308" s="236">
        <v>21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171</v>
      </c>
      <c r="AU308" s="242" t="s">
        <v>167</v>
      </c>
      <c r="AV308" s="14" t="s">
        <v>167</v>
      </c>
      <c r="AW308" s="14" t="s">
        <v>33</v>
      </c>
      <c r="AX308" s="14" t="s">
        <v>71</v>
      </c>
      <c r="AY308" s="242" t="s">
        <v>157</v>
      </c>
    </row>
    <row r="309" s="14" customFormat="1">
      <c r="A309" s="14"/>
      <c r="B309" s="232"/>
      <c r="C309" s="233"/>
      <c r="D309" s="217" t="s">
        <v>171</v>
      </c>
      <c r="E309" s="234" t="s">
        <v>19</v>
      </c>
      <c r="F309" s="235" t="s">
        <v>279</v>
      </c>
      <c r="G309" s="233"/>
      <c r="H309" s="236">
        <v>43.200000000000003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2" t="s">
        <v>171</v>
      </c>
      <c r="AU309" s="242" t="s">
        <v>167</v>
      </c>
      <c r="AV309" s="14" t="s">
        <v>167</v>
      </c>
      <c r="AW309" s="14" t="s">
        <v>33</v>
      </c>
      <c r="AX309" s="14" t="s">
        <v>71</v>
      </c>
      <c r="AY309" s="242" t="s">
        <v>157</v>
      </c>
    </row>
    <row r="310" s="14" customFormat="1">
      <c r="A310" s="14"/>
      <c r="B310" s="232"/>
      <c r="C310" s="233"/>
      <c r="D310" s="217" t="s">
        <v>171</v>
      </c>
      <c r="E310" s="234" t="s">
        <v>19</v>
      </c>
      <c r="F310" s="235" t="s">
        <v>280</v>
      </c>
      <c r="G310" s="233"/>
      <c r="H310" s="236">
        <v>7.5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2" t="s">
        <v>171</v>
      </c>
      <c r="AU310" s="242" t="s">
        <v>167</v>
      </c>
      <c r="AV310" s="14" t="s">
        <v>167</v>
      </c>
      <c r="AW310" s="14" t="s">
        <v>33</v>
      </c>
      <c r="AX310" s="14" t="s">
        <v>71</v>
      </c>
      <c r="AY310" s="242" t="s">
        <v>157</v>
      </c>
    </row>
    <row r="311" s="14" customFormat="1">
      <c r="A311" s="14"/>
      <c r="B311" s="232"/>
      <c r="C311" s="233"/>
      <c r="D311" s="217" t="s">
        <v>171</v>
      </c>
      <c r="E311" s="234" t="s">
        <v>19</v>
      </c>
      <c r="F311" s="235" t="s">
        <v>281</v>
      </c>
      <c r="G311" s="233"/>
      <c r="H311" s="236">
        <v>11.6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2" t="s">
        <v>171</v>
      </c>
      <c r="AU311" s="242" t="s">
        <v>167</v>
      </c>
      <c r="AV311" s="14" t="s">
        <v>167</v>
      </c>
      <c r="AW311" s="14" t="s">
        <v>33</v>
      </c>
      <c r="AX311" s="14" t="s">
        <v>71</v>
      </c>
      <c r="AY311" s="242" t="s">
        <v>157</v>
      </c>
    </row>
    <row r="312" s="14" customFormat="1">
      <c r="A312" s="14"/>
      <c r="B312" s="232"/>
      <c r="C312" s="233"/>
      <c r="D312" s="217" t="s">
        <v>171</v>
      </c>
      <c r="E312" s="234" t="s">
        <v>19</v>
      </c>
      <c r="F312" s="235" t="s">
        <v>282</v>
      </c>
      <c r="G312" s="233"/>
      <c r="H312" s="236">
        <v>4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2" t="s">
        <v>171</v>
      </c>
      <c r="AU312" s="242" t="s">
        <v>167</v>
      </c>
      <c r="AV312" s="14" t="s">
        <v>167</v>
      </c>
      <c r="AW312" s="14" t="s">
        <v>33</v>
      </c>
      <c r="AX312" s="14" t="s">
        <v>71</v>
      </c>
      <c r="AY312" s="242" t="s">
        <v>157</v>
      </c>
    </row>
    <row r="313" s="14" customFormat="1">
      <c r="A313" s="14"/>
      <c r="B313" s="232"/>
      <c r="C313" s="233"/>
      <c r="D313" s="217" t="s">
        <v>171</v>
      </c>
      <c r="E313" s="234" t="s">
        <v>19</v>
      </c>
      <c r="F313" s="235" t="s">
        <v>283</v>
      </c>
      <c r="G313" s="233"/>
      <c r="H313" s="236">
        <v>3</v>
      </c>
      <c r="I313" s="237"/>
      <c r="J313" s="233"/>
      <c r="K313" s="233"/>
      <c r="L313" s="238"/>
      <c r="M313" s="239"/>
      <c r="N313" s="240"/>
      <c r="O313" s="240"/>
      <c r="P313" s="240"/>
      <c r="Q313" s="240"/>
      <c r="R313" s="240"/>
      <c r="S313" s="240"/>
      <c r="T313" s="24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2" t="s">
        <v>171</v>
      </c>
      <c r="AU313" s="242" t="s">
        <v>167</v>
      </c>
      <c r="AV313" s="14" t="s">
        <v>167</v>
      </c>
      <c r="AW313" s="14" t="s">
        <v>33</v>
      </c>
      <c r="AX313" s="14" t="s">
        <v>71</v>
      </c>
      <c r="AY313" s="242" t="s">
        <v>157</v>
      </c>
    </row>
    <row r="314" s="13" customFormat="1">
      <c r="A314" s="13"/>
      <c r="B314" s="222"/>
      <c r="C314" s="223"/>
      <c r="D314" s="217" t="s">
        <v>171</v>
      </c>
      <c r="E314" s="224" t="s">
        <v>19</v>
      </c>
      <c r="F314" s="225" t="s">
        <v>243</v>
      </c>
      <c r="G314" s="223"/>
      <c r="H314" s="224" t="s">
        <v>19</v>
      </c>
      <c r="I314" s="226"/>
      <c r="J314" s="223"/>
      <c r="K314" s="223"/>
      <c r="L314" s="227"/>
      <c r="M314" s="228"/>
      <c r="N314" s="229"/>
      <c r="O314" s="229"/>
      <c r="P314" s="229"/>
      <c r="Q314" s="229"/>
      <c r="R314" s="229"/>
      <c r="S314" s="229"/>
      <c r="T314" s="23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1" t="s">
        <v>171</v>
      </c>
      <c r="AU314" s="231" t="s">
        <v>167</v>
      </c>
      <c r="AV314" s="13" t="s">
        <v>79</v>
      </c>
      <c r="AW314" s="13" t="s">
        <v>33</v>
      </c>
      <c r="AX314" s="13" t="s">
        <v>71</v>
      </c>
      <c r="AY314" s="231" t="s">
        <v>157</v>
      </c>
    </row>
    <row r="315" s="14" customFormat="1">
      <c r="A315" s="14"/>
      <c r="B315" s="232"/>
      <c r="C315" s="233"/>
      <c r="D315" s="217" t="s">
        <v>171</v>
      </c>
      <c r="E315" s="234" t="s">
        <v>19</v>
      </c>
      <c r="F315" s="235" t="s">
        <v>284</v>
      </c>
      <c r="G315" s="233"/>
      <c r="H315" s="236">
        <v>32.200000000000003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2" t="s">
        <v>171</v>
      </c>
      <c r="AU315" s="242" t="s">
        <v>167</v>
      </c>
      <c r="AV315" s="14" t="s">
        <v>167</v>
      </c>
      <c r="AW315" s="14" t="s">
        <v>33</v>
      </c>
      <c r="AX315" s="14" t="s">
        <v>71</v>
      </c>
      <c r="AY315" s="242" t="s">
        <v>157</v>
      </c>
    </row>
    <row r="316" s="13" customFormat="1">
      <c r="A316" s="13"/>
      <c r="B316" s="222"/>
      <c r="C316" s="223"/>
      <c r="D316" s="217" t="s">
        <v>171</v>
      </c>
      <c r="E316" s="224" t="s">
        <v>19</v>
      </c>
      <c r="F316" s="225" t="s">
        <v>252</v>
      </c>
      <c r="G316" s="223"/>
      <c r="H316" s="224" t="s">
        <v>19</v>
      </c>
      <c r="I316" s="226"/>
      <c r="J316" s="223"/>
      <c r="K316" s="223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171</v>
      </c>
      <c r="AU316" s="231" t="s">
        <v>167</v>
      </c>
      <c r="AV316" s="13" t="s">
        <v>79</v>
      </c>
      <c r="AW316" s="13" t="s">
        <v>33</v>
      </c>
      <c r="AX316" s="13" t="s">
        <v>71</v>
      </c>
      <c r="AY316" s="231" t="s">
        <v>157</v>
      </c>
    </row>
    <row r="317" s="14" customFormat="1">
      <c r="A317" s="14"/>
      <c r="B317" s="232"/>
      <c r="C317" s="233"/>
      <c r="D317" s="217" t="s">
        <v>171</v>
      </c>
      <c r="E317" s="234" t="s">
        <v>19</v>
      </c>
      <c r="F317" s="235" t="s">
        <v>285</v>
      </c>
      <c r="G317" s="233"/>
      <c r="H317" s="236">
        <v>4.9000000000000004</v>
      </c>
      <c r="I317" s="237"/>
      <c r="J317" s="233"/>
      <c r="K317" s="233"/>
      <c r="L317" s="238"/>
      <c r="M317" s="239"/>
      <c r="N317" s="240"/>
      <c r="O317" s="240"/>
      <c r="P317" s="240"/>
      <c r="Q317" s="240"/>
      <c r="R317" s="240"/>
      <c r="S317" s="240"/>
      <c r="T317" s="24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2" t="s">
        <v>171</v>
      </c>
      <c r="AU317" s="242" t="s">
        <v>167</v>
      </c>
      <c r="AV317" s="14" t="s">
        <v>167</v>
      </c>
      <c r="AW317" s="14" t="s">
        <v>33</v>
      </c>
      <c r="AX317" s="14" t="s">
        <v>71</v>
      </c>
      <c r="AY317" s="242" t="s">
        <v>157</v>
      </c>
    </row>
    <row r="318" s="15" customFormat="1">
      <c r="A318" s="15"/>
      <c r="B318" s="243"/>
      <c r="C318" s="244"/>
      <c r="D318" s="217" t="s">
        <v>171</v>
      </c>
      <c r="E318" s="245" t="s">
        <v>19</v>
      </c>
      <c r="F318" s="246" t="s">
        <v>191</v>
      </c>
      <c r="G318" s="244"/>
      <c r="H318" s="247">
        <v>167.90000000000001</v>
      </c>
      <c r="I318" s="248"/>
      <c r="J318" s="244"/>
      <c r="K318" s="244"/>
      <c r="L318" s="249"/>
      <c r="M318" s="250"/>
      <c r="N318" s="251"/>
      <c r="O318" s="251"/>
      <c r="P318" s="251"/>
      <c r="Q318" s="251"/>
      <c r="R318" s="251"/>
      <c r="S318" s="251"/>
      <c r="T318" s="25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3" t="s">
        <v>171</v>
      </c>
      <c r="AU318" s="253" t="s">
        <v>167</v>
      </c>
      <c r="AV318" s="15" t="s">
        <v>166</v>
      </c>
      <c r="AW318" s="15" t="s">
        <v>33</v>
      </c>
      <c r="AX318" s="15" t="s">
        <v>79</v>
      </c>
      <c r="AY318" s="253" t="s">
        <v>157</v>
      </c>
    </row>
    <row r="319" s="14" customFormat="1">
      <c r="A319" s="14"/>
      <c r="B319" s="232"/>
      <c r="C319" s="233"/>
      <c r="D319" s="217" t="s">
        <v>171</v>
      </c>
      <c r="E319" s="233"/>
      <c r="F319" s="235" t="s">
        <v>297</v>
      </c>
      <c r="G319" s="233"/>
      <c r="H319" s="236">
        <v>176.29499999999999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2" t="s">
        <v>171</v>
      </c>
      <c r="AU319" s="242" t="s">
        <v>167</v>
      </c>
      <c r="AV319" s="14" t="s">
        <v>167</v>
      </c>
      <c r="AW319" s="14" t="s">
        <v>4</v>
      </c>
      <c r="AX319" s="14" t="s">
        <v>79</v>
      </c>
      <c r="AY319" s="242" t="s">
        <v>157</v>
      </c>
    </row>
    <row r="320" s="2" customFormat="1" ht="24.15" customHeight="1">
      <c r="A320" s="38"/>
      <c r="B320" s="39"/>
      <c r="C320" s="254" t="s">
        <v>92</v>
      </c>
      <c r="D320" s="254" t="s">
        <v>201</v>
      </c>
      <c r="E320" s="255" t="s">
        <v>298</v>
      </c>
      <c r="F320" s="256" t="s">
        <v>299</v>
      </c>
      <c r="G320" s="257" t="s">
        <v>274</v>
      </c>
      <c r="H320" s="258">
        <v>48.825000000000003</v>
      </c>
      <c r="I320" s="259"/>
      <c r="J320" s="260">
        <f>ROUND(I320*H320,2)</f>
        <v>0</v>
      </c>
      <c r="K320" s="256" t="s">
        <v>165</v>
      </c>
      <c r="L320" s="261"/>
      <c r="M320" s="262" t="s">
        <v>19</v>
      </c>
      <c r="N320" s="263" t="s">
        <v>43</v>
      </c>
      <c r="O320" s="84"/>
      <c r="P320" s="213">
        <f>O320*H320</f>
        <v>0</v>
      </c>
      <c r="Q320" s="213">
        <v>0.00029999999999999997</v>
      </c>
      <c r="R320" s="213">
        <f>Q320*H320</f>
        <v>0.014647499999999999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204</v>
      </c>
      <c r="AT320" s="215" t="s">
        <v>201</v>
      </c>
      <c r="AU320" s="215" t="s">
        <v>167</v>
      </c>
      <c r="AY320" s="17" t="s">
        <v>157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167</v>
      </c>
      <c r="BK320" s="216">
        <f>ROUND(I320*H320,2)</f>
        <v>0</v>
      </c>
      <c r="BL320" s="17" t="s">
        <v>166</v>
      </c>
      <c r="BM320" s="215" t="s">
        <v>300</v>
      </c>
    </row>
    <row r="321" s="2" customFormat="1">
      <c r="A321" s="38"/>
      <c r="B321" s="39"/>
      <c r="C321" s="40"/>
      <c r="D321" s="217" t="s">
        <v>169</v>
      </c>
      <c r="E321" s="40"/>
      <c r="F321" s="218" t="s">
        <v>299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169</v>
      </c>
      <c r="AU321" s="17" t="s">
        <v>167</v>
      </c>
    </row>
    <row r="322" s="13" customFormat="1">
      <c r="A322" s="13"/>
      <c r="B322" s="222"/>
      <c r="C322" s="223"/>
      <c r="D322" s="217" t="s">
        <v>171</v>
      </c>
      <c r="E322" s="224" t="s">
        <v>19</v>
      </c>
      <c r="F322" s="225" t="s">
        <v>220</v>
      </c>
      <c r="G322" s="223"/>
      <c r="H322" s="224" t="s">
        <v>19</v>
      </c>
      <c r="I322" s="226"/>
      <c r="J322" s="223"/>
      <c r="K322" s="223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171</v>
      </c>
      <c r="AU322" s="231" t="s">
        <v>167</v>
      </c>
      <c r="AV322" s="13" t="s">
        <v>79</v>
      </c>
      <c r="AW322" s="13" t="s">
        <v>33</v>
      </c>
      <c r="AX322" s="13" t="s">
        <v>71</v>
      </c>
      <c r="AY322" s="231" t="s">
        <v>157</v>
      </c>
    </row>
    <row r="323" s="14" customFormat="1">
      <c r="A323" s="14"/>
      <c r="B323" s="232"/>
      <c r="C323" s="233"/>
      <c r="D323" s="217" t="s">
        <v>171</v>
      </c>
      <c r="E323" s="234" t="s">
        <v>19</v>
      </c>
      <c r="F323" s="235" t="s">
        <v>286</v>
      </c>
      <c r="G323" s="233"/>
      <c r="H323" s="236">
        <v>13.5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2" t="s">
        <v>171</v>
      </c>
      <c r="AU323" s="242" t="s">
        <v>167</v>
      </c>
      <c r="AV323" s="14" t="s">
        <v>167</v>
      </c>
      <c r="AW323" s="14" t="s">
        <v>33</v>
      </c>
      <c r="AX323" s="14" t="s">
        <v>71</v>
      </c>
      <c r="AY323" s="242" t="s">
        <v>157</v>
      </c>
    </row>
    <row r="324" s="14" customFormat="1">
      <c r="A324" s="14"/>
      <c r="B324" s="232"/>
      <c r="C324" s="233"/>
      <c r="D324" s="217" t="s">
        <v>171</v>
      </c>
      <c r="E324" s="234" t="s">
        <v>19</v>
      </c>
      <c r="F324" s="235" t="s">
        <v>287</v>
      </c>
      <c r="G324" s="233"/>
      <c r="H324" s="236">
        <v>9</v>
      </c>
      <c r="I324" s="237"/>
      <c r="J324" s="233"/>
      <c r="K324" s="233"/>
      <c r="L324" s="238"/>
      <c r="M324" s="239"/>
      <c r="N324" s="240"/>
      <c r="O324" s="240"/>
      <c r="P324" s="240"/>
      <c r="Q324" s="240"/>
      <c r="R324" s="240"/>
      <c r="S324" s="240"/>
      <c r="T324" s="24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2" t="s">
        <v>171</v>
      </c>
      <c r="AU324" s="242" t="s">
        <v>167</v>
      </c>
      <c r="AV324" s="14" t="s">
        <v>167</v>
      </c>
      <c r="AW324" s="14" t="s">
        <v>33</v>
      </c>
      <c r="AX324" s="14" t="s">
        <v>71</v>
      </c>
      <c r="AY324" s="242" t="s">
        <v>157</v>
      </c>
    </row>
    <row r="325" s="14" customFormat="1">
      <c r="A325" s="14"/>
      <c r="B325" s="232"/>
      <c r="C325" s="233"/>
      <c r="D325" s="217" t="s">
        <v>171</v>
      </c>
      <c r="E325" s="234" t="s">
        <v>19</v>
      </c>
      <c r="F325" s="235" t="s">
        <v>288</v>
      </c>
      <c r="G325" s="233"/>
      <c r="H325" s="236">
        <v>7.2000000000000002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2" t="s">
        <v>171</v>
      </c>
      <c r="AU325" s="242" t="s">
        <v>167</v>
      </c>
      <c r="AV325" s="14" t="s">
        <v>167</v>
      </c>
      <c r="AW325" s="14" t="s">
        <v>33</v>
      </c>
      <c r="AX325" s="14" t="s">
        <v>71</v>
      </c>
      <c r="AY325" s="242" t="s">
        <v>157</v>
      </c>
    </row>
    <row r="326" s="14" customFormat="1">
      <c r="A326" s="14"/>
      <c r="B326" s="232"/>
      <c r="C326" s="233"/>
      <c r="D326" s="217" t="s">
        <v>171</v>
      </c>
      <c r="E326" s="234" t="s">
        <v>19</v>
      </c>
      <c r="F326" s="235" t="s">
        <v>289</v>
      </c>
      <c r="G326" s="233"/>
      <c r="H326" s="236">
        <v>1.5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171</v>
      </c>
      <c r="AU326" s="242" t="s">
        <v>167</v>
      </c>
      <c r="AV326" s="14" t="s">
        <v>167</v>
      </c>
      <c r="AW326" s="14" t="s">
        <v>33</v>
      </c>
      <c r="AX326" s="14" t="s">
        <v>71</v>
      </c>
      <c r="AY326" s="242" t="s">
        <v>157</v>
      </c>
    </row>
    <row r="327" s="14" customFormat="1">
      <c r="A327" s="14"/>
      <c r="B327" s="232"/>
      <c r="C327" s="233"/>
      <c r="D327" s="217" t="s">
        <v>171</v>
      </c>
      <c r="E327" s="234" t="s">
        <v>19</v>
      </c>
      <c r="F327" s="235" t="s">
        <v>290</v>
      </c>
      <c r="G327" s="233"/>
      <c r="H327" s="236">
        <v>2.3999999999999999</v>
      </c>
      <c r="I327" s="237"/>
      <c r="J327" s="233"/>
      <c r="K327" s="233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171</v>
      </c>
      <c r="AU327" s="242" t="s">
        <v>167</v>
      </c>
      <c r="AV327" s="14" t="s">
        <v>167</v>
      </c>
      <c r="AW327" s="14" t="s">
        <v>33</v>
      </c>
      <c r="AX327" s="14" t="s">
        <v>71</v>
      </c>
      <c r="AY327" s="242" t="s">
        <v>157</v>
      </c>
    </row>
    <row r="328" s="14" customFormat="1">
      <c r="A328" s="14"/>
      <c r="B328" s="232"/>
      <c r="C328" s="233"/>
      <c r="D328" s="217" t="s">
        <v>171</v>
      </c>
      <c r="E328" s="234" t="s">
        <v>19</v>
      </c>
      <c r="F328" s="235" t="s">
        <v>291</v>
      </c>
      <c r="G328" s="233"/>
      <c r="H328" s="236">
        <v>1.5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2" t="s">
        <v>171</v>
      </c>
      <c r="AU328" s="242" t="s">
        <v>167</v>
      </c>
      <c r="AV328" s="14" t="s">
        <v>167</v>
      </c>
      <c r="AW328" s="14" t="s">
        <v>33</v>
      </c>
      <c r="AX328" s="14" t="s">
        <v>71</v>
      </c>
      <c r="AY328" s="242" t="s">
        <v>157</v>
      </c>
    </row>
    <row r="329" s="13" customFormat="1">
      <c r="A329" s="13"/>
      <c r="B329" s="222"/>
      <c r="C329" s="223"/>
      <c r="D329" s="217" t="s">
        <v>171</v>
      </c>
      <c r="E329" s="224" t="s">
        <v>19</v>
      </c>
      <c r="F329" s="225" t="s">
        <v>243</v>
      </c>
      <c r="G329" s="223"/>
      <c r="H329" s="224" t="s">
        <v>19</v>
      </c>
      <c r="I329" s="226"/>
      <c r="J329" s="223"/>
      <c r="K329" s="223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171</v>
      </c>
      <c r="AU329" s="231" t="s">
        <v>167</v>
      </c>
      <c r="AV329" s="13" t="s">
        <v>79</v>
      </c>
      <c r="AW329" s="13" t="s">
        <v>33</v>
      </c>
      <c r="AX329" s="13" t="s">
        <v>71</v>
      </c>
      <c r="AY329" s="231" t="s">
        <v>157</v>
      </c>
    </row>
    <row r="330" s="14" customFormat="1">
      <c r="A330" s="14"/>
      <c r="B330" s="232"/>
      <c r="C330" s="233"/>
      <c r="D330" s="217" t="s">
        <v>171</v>
      </c>
      <c r="E330" s="234" t="s">
        <v>19</v>
      </c>
      <c r="F330" s="235" t="s">
        <v>292</v>
      </c>
      <c r="G330" s="233"/>
      <c r="H330" s="236">
        <v>10.5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42" t="s">
        <v>171</v>
      </c>
      <c r="AU330" s="242" t="s">
        <v>167</v>
      </c>
      <c r="AV330" s="14" t="s">
        <v>167</v>
      </c>
      <c r="AW330" s="14" t="s">
        <v>33</v>
      </c>
      <c r="AX330" s="14" t="s">
        <v>71</v>
      </c>
      <c r="AY330" s="242" t="s">
        <v>157</v>
      </c>
    </row>
    <row r="331" s="13" customFormat="1">
      <c r="A331" s="13"/>
      <c r="B331" s="222"/>
      <c r="C331" s="223"/>
      <c r="D331" s="217" t="s">
        <v>171</v>
      </c>
      <c r="E331" s="224" t="s">
        <v>19</v>
      </c>
      <c r="F331" s="225" t="s">
        <v>252</v>
      </c>
      <c r="G331" s="223"/>
      <c r="H331" s="224" t="s">
        <v>19</v>
      </c>
      <c r="I331" s="226"/>
      <c r="J331" s="223"/>
      <c r="K331" s="223"/>
      <c r="L331" s="227"/>
      <c r="M331" s="228"/>
      <c r="N331" s="229"/>
      <c r="O331" s="229"/>
      <c r="P331" s="229"/>
      <c r="Q331" s="229"/>
      <c r="R331" s="229"/>
      <c r="S331" s="229"/>
      <c r="T331" s="23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1" t="s">
        <v>171</v>
      </c>
      <c r="AU331" s="231" t="s">
        <v>167</v>
      </c>
      <c r="AV331" s="13" t="s">
        <v>79</v>
      </c>
      <c r="AW331" s="13" t="s">
        <v>33</v>
      </c>
      <c r="AX331" s="13" t="s">
        <v>71</v>
      </c>
      <c r="AY331" s="231" t="s">
        <v>157</v>
      </c>
    </row>
    <row r="332" s="14" customFormat="1">
      <c r="A332" s="14"/>
      <c r="B332" s="232"/>
      <c r="C332" s="233"/>
      <c r="D332" s="217" t="s">
        <v>171</v>
      </c>
      <c r="E332" s="234" t="s">
        <v>19</v>
      </c>
      <c r="F332" s="235" t="s">
        <v>293</v>
      </c>
      <c r="G332" s="233"/>
      <c r="H332" s="236">
        <v>0.90000000000000002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2" t="s">
        <v>171</v>
      </c>
      <c r="AU332" s="242" t="s">
        <v>167</v>
      </c>
      <c r="AV332" s="14" t="s">
        <v>167</v>
      </c>
      <c r="AW332" s="14" t="s">
        <v>33</v>
      </c>
      <c r="AX332" s="14" t="s">
        <v>71</v>
      </c>
      <c r="AY332" s="242" t="s">
        <v>157</v>
      </c>
    </row>
    <row r="333" s="15" customFormat="1">
      <c r="A333" s="15"/>
      <c r="B333" s="243"/>
      <c r="C333" s="244"/>
      <c r="D333" s="217" t="s">
        <v>171</v>
      </c>
      <c r="E333" s="245" t="s">
        <v>19</v>
      </c>
      <c r="F333" s="246" t="s">
        <v>191</v>
      </c>
      <c r="G333" s="244"/>
      <c r="H333" s="247">
        <v>46.5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3" t="s">
        <v>171</v>
      </c>
      <c r="AU333" s="253" t="s">
        <v>167</v>
      </c>
      <c r="AV333" s="15" t="s">
        <v>166</v>
      </c>
      <c r="AW333" s="15" t="s">
        <v>33</v>
      </c>
      <c r="AX333" s="15" t="s">
        <v>79</v>
      </c>
      <c r="AY333" s="253" t="s">
        <v>157</v>
      </c>
    </row>
    <row r="334" s="14" customFormat="1">
      <c r="A334" s="14"/>
      <c r="B334" s="232"/>
      <c r="C334" s="233"/>
      <c r="D334" s="217" t="s">
        <v>171</v>
      </c>
      <c r="E334" s="233"/>
      <c r="F334" s="235" t="s">
        <v>301</v>
      </c>
      <c r="G334" s="233"/>
      <c r="H334" s="236">
        <v>48.825000000000003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2" t="s">
        <v>171</v>
      </c>
      <c r="AU334" s="242" t="s">
        <v>167</v>
      </c>
      <c r="AV334" s="14" t="s">
        <v>167</v>
      </c>
      <c r="AW334" s="14" t="s">
        <v>4</v>
      </c>
      <c r="AX334" s="14" t="s">
        <v>79</v>
      </c>
      <c r="AY334" s="242" t="s">
        <v>157</v>
      </c>
    </row>
    <row r="335" s="2" customFormat="1" ht="37.8" customHeight="1">
      <c r="A335" s="38"/>
      <c r="B335" s="39"/>
      <c r="C335" s="204" t="s">
        <v>95</v>
      </c>
      <c r="D335" s="204" t="s">
        <v>161</v>
      </c>
      <c r="E335" s="205" t="s">
        <v>302</v>
      </c>
      <c r="F335" s="206" t="s">
        <v>303</v>
      </c>
      <c r="G335" s="207" t="s">
        <v>164</v>
      </c>
      <c r="H335" s="208">
        <v>49.799999999999997</v>
      </c>
      <c r="I335" s="209"/>
      <c r="J335" s="210">
        <f>ROUND(I335*H335,2)</f>
        <v>0</v>
      </c>
      <c r="K335" s="206" t="s">
        <v>165</v>
      </c>
      <c r="L335" s="44"/>
      <c r="M335" s="211" t="s">
        <v>19</v>
      </c>
      <c r="N335" s="212" t="s">
        <v>43</v>
      </c>
      <c r="O335" s="84"/>
      <c r="P335" s="213">
        <f>O335*H335</f>
        <v>0</v>
      </c>
      <c r="Q335" s="213">
        <v>0.0085199999999999998</v>
      </c>
      <c r="R335" s="213">
        <f>Q335*H335</f>
        <v>0.42429599999999995</v>
      </c>
      <c r="S335" s="213">
        <v>0</v>
      </c>
      <c r="T335" s="21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15" t="s">
        <v>166</v>
      </c>
      <c r="AT335" s="215" t="s">
        <v>161</v>
      </c>
      <c r="AU335" s="215" t="s">
        <v>167</v>
      </c>
      <c r="AY335" s="17" t="s">
        <v>157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167</v>
      </c>
      <c r="BK335" s="216">
        <f>ROUND(I335*H335,2)</f>
        <v>0</v>
      </c>
      <c r="BL335" s="17" t="s">
        <v>166</v>
      </c>
      <c r="BM335" s="215" t="s">
        <v>304</v>
      </c>
    </row>
    <row r="336" s="2" customFormat="1">
      <c r="A336" s="38"/>
      <c r="B336" s="39"/>
      <c r="C336" s="40"/>
      <c r="D336" s="217" t="s">
        <v>169</v>
      </c>
      <c r="E336" s="40"/>
      <c r="F336" s="218" t="s">
        <v>305</v>
      </c>
      <c r="G336" s="40"/>
      <c r="H336" s="40"/>
      <c r="I336" s="219"/>
      <c r="J336" s="40"/>
      <c r="K336" s="40"/>
      <c r="L336" s="44"/>
      <c r="M336" s="220"/>
      <c r="N336" s="221"/>
      <c r="O336" s="84"/>
      <c r="P336" s="84"/>
      <c r="Q336" s="84"/>
      <c r="R336" s="84"/>
      <c r="S336" s="84"/>
      <c r="T336" s="85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169</v>
      </c>
      <c r="AU336" s="17" t="s">
        <v>167</v>
      </c>
    </row>
    <row r="337" s="13" customFormat="1">
      <c r="A337" s="13"/>
      <c r="B337" s="222"/>
      <c r="C337" s="223"/>
      <c r="D337" s="217" t="s">
        <v>171</v>
      </c>
      <c r="E337" s="224" t="s">
        <v>19</v>
      </c>
      <c r="F337" s="225" t="s">
        <v>216</v>
      </c>
      <c r="G337" s="223"/>
      <c r="H337" s="224" t="s">
        <v>19</v>
      </c>
      <c r="I337" s="226"/>
      <c r="J337" s="223"/>
      <c r="K337" s="223"/>
      <c r="L337" s="227"/>
      <c r="M337" s="228"/>
      <c r="N337" s="229"/>
      <c r="O337" s="229"/>
      <c r="P337" s="229"/>
      <c r="Q337" s="229"/>
      <c r="R337" s="229"/>
      <c r="S337" s="229"/>
      <c r="T337" s="23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1" t="s">
        <v>171</v>
      </c>
      <c r="AU337" s="231" t="s">
        <v>167</v>
      </c>
      <c r="AV337" s="13" t="s">
        <v>79</v>
      </c>
      <c r="AW337" s="13" t="s">
        <v>33</v>
      </c>
      <c r="AX337" s="13" t="s">
        <v>71</v>
      </c>
      <c r="AY337" s="231" t="s">
        <v>157</v>
      </c>
    </row>
    <row r="338" s="14" customFormat="1">
      <c r="A338" s="14"/>
      <c r="B338" s="232"/>
      <c r="C338" s="233"/>
      <c r="D338" s="217" t="s">
        <v>171</v>
      </c>
      <c r="E338" s="234" t="s">
        <v>19</v>
      </c>
      <c r="F338" s="235" t="s">
        <v>217</v>
      </c>
      <c r="G338" s="233"/>
      <c r="H338" s="236">
        <v>49.799999999999997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2" t="s">
        <v>171</v>
      </c>
      <c r="AU338" s="242" t="s">
        <v>167</v>
      </c>
      <c r="AV338" s="14" t="s">
        <v>167</v>
      </c>
      <c r="AW338" s="14" t="s">
        <v>33</v>
      </c>
      <c r="AX338" s="14" t="s">
        <v>79</v>
      </c>
      <c r="AY338" s="242" t="s">
        <v>157</v>
      </c>
    </row>
    <row r="339" s="2" customFormat="1" ht="24.15" customHeight="1">
      <c r="A339" s="38"/>
      <c r="B339" s="39"/>
      <c r="C339" s="254" t="s">
        <v>112</v>
      </c>
      <c r="D339" s="254" t="s">
        <v>201</v>
      </c>
      <c r="E339" s="255" t="s">
        <v>306</v>
      </c>
      <c r="F339" s="256" t="s">
        <v>307</v>
      </c>
      <c r="G339" s="257" t="s">
        <v>164</v>
      </c>
      <c r="H339" s="258">
        <v>50.795999999999999</v>
      </c>
      <c r="I339" s="259"/>
      <c r="J339" s="260">
        <f>ROUND(I339*H339,2)</f>
        <v>0</v>
      </c>
      <c r="K339" s="256" t="s">
        <v>165</v>
      </c>
      <c r="L339" s="261"/>
      <c r="M339" s="262" t="s">
        <v>19</v>
      </c>
      <c r="N339" s="263" t="s">
        <v>43</v>
      </c>
      <c r="O339" s="84"/>
      <c r="P339" s="213">
        <f>O339*H339</f>
        <v>0</v>
      </c>
      <c r="Q339" s="213">
        <v>0.0030000000000000001</v>
      </c>
      <c r="R339" s="213">
        <f>Q339*H339</f>
        <v>0.152388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204</v>
      </c>
      <c r="AT339" s="215" t="s">
        <v>201</v>
      </c>
      <c r="AU339" s="215" t="s">
        <v>167</v>
      </c>
      <c r="AY339" s="17" t="s">
        <v>157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167</v>
      </c>
      <c r="BK339" s="216">
        <f>ROUND(I339*H339,2)</f>
        <v>0</v>
      </c>
      <c r="BL339" s="17" t="s">
        <v>166</v>
      </c>
      <c r="BM339" s="215" t="s">
        <v>308</v>
      </c>
    </row>
    <row r="340" s="2" customFormat="1">
      <c r="A340" s="38"/>
      <c r="B340" s="39"/>
      <c r="C340" s="40"/>
      <c r="D340" s="217" t="s">
        <v>169</v>
      </c>
      <c r="E340" s="40"/>
      <c r="F340" s="218" t="s">
        <v>307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169</v>
      </c>
      <c r="AU340" s="17" t="s">
        <v>167</v>
      </c>
    </row>
    <row r="341" s="14" customFormat="1">
      <c r="A341" s="14"/>
      <c r="B341" s="232"/>
      <c r="C341" s="233"/>
      <c r="D341" s="217" t="s">
        <v>171</v>
      </c>
      <c r="E341" s="233"/>
      <c r="F341" s="235" t="s">
        <v>309</v>
      </c>
      <c r="G341" s="233"/>
      <c r="H341" s="236">
        <v>50.795999999999999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2" t="s">
        <v>171</v>
      </c>
      <c r="AU341" s="242" t="s">
        <v>167</v>
      </c>
      <c r="AV341" s="14" t="s">
        <v>167</v>
      </c>
      <c r="AW341" s="14" t="s">
        <v>4</v>
      </c>
      <c r="AX341" s="14" t="s">
        <v>79</v>
      </c>
      <c r="AY341" s="242" t="s">
        <v>157</v>
      </c>
    </row>
    <row r="342" s="2" customFormat="1" ht="37.8" customHeight="1">
      <c r="A342" s="38"/>
      <c r="B342" s="39"/>
      <c r="C342" s="204" t="s">
        <v>8</v>
      </c>
      <c r="D342" s="204" t="s">
        <v>161</v>
      </c>
      <c r="E342" s="205" t="s">
        <v>310</v>
      </c>
      <c r="F342" s="206" t="s">
        <v>311</v>
      </c>
      <c r="G342" s="207" t="s">
        <v>164</v>
      </c>
      <c r="H342" s="208">
        <v>260.93000000000001</v>
      </c>
      <c r="I342" s="209"/>
      <c r="J342" s="210">
        <f>ROUND(I342*H342,2)</f>
        <v>0</v>
      </c>
      <c r="K342" s="206" t="s">
        <v>165</v>
      </c>
      <c r="L342" s="44"/>
      <c r="M342" s="211" t="s">
        <v>19</v>
      </c>
      <c r="N342" s="212" t="s">
        <v>43</v>
      </c>
      <c r="O342" s="84"/>
      <c r="P342" s="213">
        <f>O342*H342</f>
        <v>0</v>
      </c>
      <c r="Q342" s="213">
        <v>0.0086</v>
      </c>
      <c r="R342" s="213">
        <f>Q342*H342</f>
        <v>2.2439979999999999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166</v>
      </c>
      <c r="AT342" s="215" t="s">
        <v>161</v>
      </c>
      <c r="AU342" s="215" t="s">
        <v>167</v>
      </c>
      <c r="AY342" s="17" t="s">
        <v>157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167</v>
      </c>
      <c r="BK342" s="216">
        <f>ROUND(I342*H342,2)</f>
        <v>0</v>
      </c>
      <c r="BL342" s="17" t="s">
        <v>166</v>
      </c>
      <c r="BM342" s="215" t="s">
        <v>312</v>
      </c>
    </row>
    <row r="343" s="2" customFormat="1">
      <c r="A343" s="38"/>
      <c r="B343" s="39"/>
      <c r="C343" s="40"/>
      <c r="D343" s="217" t="s">
        <v>169</v>
      </c>
      <c r="E343" s="40"/>
      <c r="F343" s="218" t="s">
        <v>313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169</v>
      </c>
      <c r="AU343" s="17" t="s">
        <v>167</v>
      </c>
    </row>
    <row r="344" s="13" customFormat="1">
      <c r="A344" s="13"/>
      <c r="B344" s="222"/>
      <c r="C344" s="223"/>
      <c r="D344" s="217" t="s">
        <v>171</v>
      </c>
      <c r="E344" s="224" t="s">
        <v>19</v>
      </c>
      <c r="F344" s="225" t="s">
        <v>218</v>
      </c>
      <c r="G344" s="223"/>
      <c r="H344" s="224" t="s">
        <v>19</v>
      </c>
      <c r="I344" s="226"/>
      <c r="J344" s="223"/>
      <c r="K344" s="223"/>
      <c r="L344" s="227"/>
      <c r="M344" s="228"/>
      <c r="N344" s="229"/>
      <c r="O344" s="229"/>
      <c r="P344" s="229"/>
      <c r="Q344" s="229"/>
      <c r="R344" s="229"/>
      <c r="S344" s="229"/>
      <c r="T344" s="23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1" t="s">
        <v>171</v>
      </c>
      <c r="AU344" s="231" t="s">
        <v>167</v>
      </c>
      <c r="AV344" s="13" t="s">
        <v>79</v>
      </c>
      <c r="AW344" s="13" t="s">
        <v>33</v>
      </c>
      <c r="AX344" s="13" t="s">
        <v>71</v>
      </c>
      <c r="AY344" s="231" t="s">
        <v>157</v>
      </c>
    </row>
    <row r="345" s="14" customFormat="1">
      <c r="A345" s="14"/>
      <c r="B345" s="232"/>
      <c r="C345" s="233"/>
      <c r="D345" s="217" t="s">
        <v>171</v>
      </c>
      <c r="E345" s="234" t="s">
        <v>19</v>
      </c>
      <c r="F345" s="235" t="s">
        <v>219</v>
      </c>
      <c r="G345" s="233"/>
      <c r="H345" s="236">
        <v>314.375</v>
      </c>
      <c r="I345" s="237"/>
      <c r="J345" s="233"/>
      <c r="K345" s="233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171</v>
      </c>
      <c r="AU345" s="242" t="s">
        <v>167</v>
      </c>
      <c r="AV345" s="14" t="s">
        <v>167</v>
      </c>
      <c r="AW345" s="14" t="s">
        <v>33</v>
      </c>
      <c r="AX345" s="14" t="s">
        <v>71</v>
      </c>
      <c r="AY345" s="242" t="s">
        <v>157</v>
      </c>
    </row>
    <row r="346" s="13" customFormat="1">
      <c r="A346" s="13"/>
      <c r="B346" s="222"/>
      <c r="C346" s="223"/>
      <c r="D346" s="217" t="s">
        <v>171</v>
      </c>
      <c r="E346" s="224" t="s">
        <v>19</v>
      </c>
      <c r="F346" s="225" t="s">
        <v>220</v>
      </c>
      <c r="G346" s="223"/>
      <c r="H346" s="224" t="s">
        <v>19</v>
      </c>
      <c r="I346" s="226"/>
      <c r="J346" s="223"/>
      <c r="K346" s="223"/>
      <c r="L346" s="227"/>
      <c r="M346" s="228"/>
      <c r="N346" s="229"/>
      <c r="O346" s="229"/>
      <c r="P346" s="229"/>
      <c r="Q346" s="229"/>
      <c r="R346" s="229"/>
      <c r="S346" s="229"/>
      <c r="T346" s="23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1" t="s">
        <v>171</v>
      </c>
      <c r="AU346" s="231" t="s">
        <v>167</v>
      </c>
      <c r="AV346" s="13" t="s">
        <v>79</v>
      </c>
      <c r="AW346" s="13" t="s">
        <v>33</v>
      </c>
      <c r="AX346" s="13" t="s">
        <v>71</v>
      </c>
      <c r="AY346" s="231" t="s">
        <v>157</v>
      </c>
    </row>
    <row r="347" s="14" customFormat="1">
      <c r="A347" s="14"/>
      <c r="B347" s="232"/>
      <c r="C347" s="233"/>
      <c r="D347" s="217" t="s">
        <v>171</v>
      </c>
      <c r="E347" s="234" t="s">
        <v>19</v>
      </c>
      <c r="F347" s="235" t="s">
        <v>221</v>
      </c>
      <c r="G347" s="233"/>
      <c r="H347" s="236">
        <v>-20.25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171</v>
      </c>
      <c r="AU347" s="242" t="s">
        <v>167</v>
      </c>
      <c r="AV347" s="14" t="s">
        <v>167</v>
      </c>
      <c r="AW347" s="14" t="s">
        <v>33</v>
      </c>
      <c r="AX347" s="14" t="s">
        <v>71</v>
      </c>
      <c r="AY347" s="242" t="s">
        <v>157</v>
      </c>
    </row>
    <row r="348" s="14" customFormat="1">
      <c r="A348" s="14"/>
      <c r="B348" s="232"/>
      <c r="C348" s="233"/>
      <c r="D348" s="217" t="s">
        <v>171</v>
      </c>
      <c r="E348" s="234" t="s">
        <v>19</v>
      </c>
      <c r="F348" s="235" t="s">
        <v>222</v>
      </c>
      <c r="G348" s="233"/>
      <c r="H348" s="236">
        <v>-13.5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2" t="s">
        <v>171</v>
      </c>
      <c r="AU348" s="242" t="s">
        <v>167</v>
      </c>
      <c r="AV348" s="14" t="s">
        <v>167</v>
      </c>
      <c r="AW348" s="14" t="s">
        <v>33</v>
      </c>
      <c r="AX348" s="14" t="s">
        <v>71</v>
      </c>
      <c r="AY348" s="242" t="s">
        <v>157</v>
      </c>
    </row>
    <row r="349" s="14" customFormat="1">
      <c r="A349" s="14"/>
      <c r="B349" s="232"/>
      <c r="C349" s="233"/>
      <c r="D349" s="217" t="s">
        <v>171</v>
      </c>
      <c r="E349" s="234" t="s">
        <v>19</v>
      </c>
      <c r="F349" s="235" t="s">
        <v>223</v>
      </c>
      <c r="G349" s="233"/>
      <c r="H349" s="236">
        <v>-10.800000000000001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2" t="s">
        <v>171</v>
      </c>
      <c r="AU349" s="242" t="s">
        <v>167</v>
      </c>
      <c r="AV349" s="14" t="s">
        <v>167</v>
      </c>
      <c r="AW349" s="14" t="s">
        <v>33</v>
      </c>
      <c r="AX349" s="14" t="s">
        <v>71</v>
      </c>
      <c r="AY349" s="242" t="s">
        <v>157</v>
      </c>
    </row>
    <row r="350" s="14" customFormat="1">
      <c r="A350" s="14"/>
      <c r="B350" s="232"/>
      <c r="C350" s="233"/>
      <c r="D350" s="217" t="s">
        <v>171</v>
      </c>
      <c r="E350" s="234" t="s">
        <v>19</v>
      </c>
      <c r="F350" s="235" t="s">
        <v>224</v>
      </c>
      <c r="G350" s="233"/>
      <c r="H350" s="236">
        <v>-2.25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2" t="s">
        <v>171</v>
      </c>
      <c r="AU350" s="242" t="s">
        <v>167</v>
      </c>
      <c r="AV350" s="14" t="s">
        <v>167</v>
      </c>
      <c r="AW350" s="14" t="s">
        <v>33</v>
      </c>
      <c r="AX350" s="14" t="s">
        <v>71</v>
      </c>
      <c r="AY350" s="242" t="s">
        <v>157</v>
      </c>
    </row>
    <row r="351" s="14" customFormat="1">
      <c r="A351" s="14"/>
      <c r="B351" s="232"/>
      <c r="C351" s="233"/>
      <c r="D351" s="217" t="s">
        <v>171</v>
      </c>
      <c r="E351" s="234" t="s">
        <v>19</v>
      </c>
      <c r="F351" s="235" t="s">
        <v>225</v>
      </c>
      <c r="G351" s="233"/>
      <c r="H351" s="236">
        <v>-5.5199999999999996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2" t="s">
        <v>171</v>
      </c>
      <c r="AU351" s="242" t="s">
        <v>167</v>
      </c>
      <c r="AV351" s="14" t="s">
        <v>167</v>
      </c>
      <c r="AW351" s="14" t="s">
        <v>33</v>
      </c>
      <c r="AX351" s="14" t="s">
        <v>71</v>
      </c>
      <c r="AY351" s="242" t="s">
        <v>157</v>
      </c>
    </row>
    <row r="352" s="14" customFormat="1">
      <c r="A352" s="14"/>
      <c r="B352" s="232"/>
      <c r="C352" s="233"/>
      <c r="D352" s="217" t="s">
        <v>171</v>
      </c>
      <c r="E352" s="234" t="s">
        <v>19</v>
      </c>
      <c r="F352" s="235" t="s">
        <v>227</v>
      </c>
      <c r="G352" s="233"/>
      <c r="H352" s="236">
        <v>-1.125</v>
      </c>
      <c r="I352" s="237"/>
      <c r="J352" s="233"/>
      <c r="K352" s="233"/>
      <c r="L352" s="238"/>
      <c r="M352" s="239"/>
      <c r="N352" s="240"/>
      <c r="O352" s="240"/>
      <c r="P352" s="240"/>
      <c r="Q352" s="240"/>
      <c r="R352" s="240"/>
      <c r="S352" s="240"/>
      <c r="T352" s="24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2" t="s">
        <v>171</v>
      </c>
      <c r="AU352" s="242" t="s">
        <v>167</v>
      </c>
      <c r="AV352" s="14" t="s">
        <v>167</v>
      </c>
      <c r="AW352" s="14" t="s">
        <v>33</v>
      </c>
      <c r="AX352" s="14" t="s">
        <v>71</v>
      </c>
      <c r="AY352" s="242" t="s">
        <v>157</v>
      </c>
    </row>
    <row r="353" s="15" customFormat="1">
      <c r="A353" s="15"/>
      <c r="B353" s="243"/>
      <c r="C353" s="244"/>
      <c r="D353" s="217" t="s">
        <v>171</v>
      </c>
      <c r="E353" s="245" t="s">
        <v>19</v>
      </c>
      <c r="F353" s="246" t="s">
        <v>191</v>
      </c>
      <c r="G353" s="244"/>
      <c r="H353" s="247">
        <v>260.93000000000001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3" t="s">
        <v>171</v>
      </c>
      <c r="AU353" s="253" t="s">
        <v>167</v>
      </c>
      <c r="AV353" s="15" t="s">
        <v>166</v>
      </c>
      <c r="AW353" s="15" t="s">
        <v>33</v>
      </c>
      <c r="AX353" s="15" t="s">
        <v>79</v>
      </c>
      <c r="AY353" s="253" t="s">
        <v>157</v>
      </c>
    </row>
    <row r="354" s="2" customFormat="1" ht="14.4" customHeight="1">
      <c r="A354" s="38"/>
      <c r="B354" s="39"/>
      <c r="C354" s="254" t="s">
        <v>314</v>
      </c>
      <c r="D354" s="254" t="s">
        <v>201</v>
      </c>
      <c r="E354" s="255" t="s">
        <v>315</v>
      </c>
      <c r="F354" s="256" t="s">
        <v>316</v>
      </c>
      <c r="G354" s="257" t="s">
        <v>164</v>
      </c>
      <c r="H354" s="258">
        <v>266.149</v>
      </c>
      <c r="I354" s="259"/>
      <c r="J354" s="260">
        <f>ROUND(I354*H354,2)</f>
        <v>0</v>
      </c>
      <c r="K354" s="256" t="s">
        <v>165</v>
      </c>
      <c r="L354" s="261"/>
      <c r="M354" s="262" t="s">
        <v>19</v>
      </c>
      <c r="N354" s="263" t="s">
        <v>43</v>
      </c>
      <c r="O354" s="84"/>
      <c r="P354" s="213">
        <f>O354*H354</f>
        <v>0</v>
      </c>
      <c r="Q354" s="213">
        <v>0.0023999999999999998</v>
      </c>
      <c r="R354" s="213">
        <f>Q354*H354</f>
        <v>0.63875759999999993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204</v>
      </c>
      <c r="AT354" s="215" t="s">
        <v>201</v>
      </c>
      <c r="AU354" s="215" t="s">
        <v>167</v>
      </c>
      <c r="AY354" s="17" t="s">
        <v>157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167</v>
      </c>
      <c r="BK354" s="216">
        <f>ROUND(I354*H354,2)</f>
        <v>0</v>
      </c>
      <c r="BL354" s="17" t="s">
        <v>166</v>
      </c>
      <c r="BM354" s="215" t="s">
        <v>317</v>
      </c>
    </row>
    <row r="355" s="2" customFormat="1">
      <c r="A355" s="38"/>
      <c r="B355" s="39"/>
      <c r="C355" s="40"/>
      <c r="D355" s="217" t="s">
        <v>169</v>
      </c>
      <c r="E355" s="40"/>
      <c r="F355" s="218" t="s">
        <v>316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169</v>
      </c>
      <c r="AU355" s="17" t="s">
        <v>167</v>
      </c>
    </row>
    <row r="356" s="14" customFormat="1">
      <c r="A356" s="14"/>
      <c r="B356" s="232"/>
      <c r="C356" s="233"/>
      <c r="D356" s="217" t="s">
        <v>171</v>
      </c>
      <c r="E356" s="233"/>
      <c r="F356" s="235" t="s">
        <v>318</v>
      </c>
      <c r="G356" s="233"/>
      <c r="H356" s="236">
        <v>266.149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2" t="s">
        <v>171</v>
      </c>
      <c r="AU356" s="242" t="s">
        <v>167</v>
      </c>
      <c r="AV356" s="14" t="s">
        <v>167</v>
      </c>
      <c r="AW356" s="14" t="s">
        <v>4</v>
      </c>
      <c r="AX356" s="14" t="s">
        <v>79</v>
      </c>
      <c r="AY356" s="242" t="s">
        <v>157</v>
      </c>
    </row>
    <row r="357" s="2" customFormat="1" ht="37.8" customHeight="1">
      <c r="A357" s="38"/>
      <c r="B357" s="39"/>
      <c r="C357" s="204" t="s">
        <v>319</v>
      </c>
      <c r="D357" s="204" t="s">
        <v>161</v>
      </c>
      <c r="E357" s="205" t="s">
        <v>310</v>
      </c>
      <c r="F357" s="206" t="s">
        <v>311</v>
      </c>
      <c r="G357" s="207" t="s">
        <v>164</v>
      </c>
      <c r="H357" s="208">
        <v>5.2999999999999998</v>
      </c>
      <c r="I357" s="209"/>
      <c r="J357" s="210">
        <f>ROUND(I357*H357,2)</f>
        <v>0</v>
      </c>
      <c r="K357" s="206" t="s">
        <v>165</v>
      </c>
      <c r="L357" s="44"/>
      <c r="M357" s="211" t="s">
        <v>19</v>
      </c>
      <c r="N357" s="212" t="s">
        <v>43</v>
      </c>
      <c r="O357" s="84"/>
      <c r="P357" s="213">
        <f>O357*H357</f>
        <v>0</v>
      </c>
      <c r="Q357" s="213">
        <v>0.0086</v>
      </c>
      <c r="R357" s="213">
        <f>Q357*H357</f>
        <v>0.045579999999999996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166</v>
      </c>
      <c r="AT357" s="215" t="s">
        <v>161</v>
      </c>
      <c r="AU357" s="215" t="s">
        <v>167</v>
      </c>
      <c r="AY357" s="17" t="s">
        <v>157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167</v>
      </c>
      <c r="BK357" s="216">
        <f>ROUND(I357*H357,2)</f>
        <v>0</v>
      </c>
      <c r="BL357" s="17" t="s">
        <v>166</v>
      </c>
      <c r="BM357" s="215" t="s">
        <v>320</v>
      </c>
    </row>
    <row r="358" s="2" customFormat="1">
      <c r="A358" s="38"/>
      <c r="B358" s="39"/>
      <c r="C358" s="40"/>
      <c r="D358" s="217" t="s">
        <v>169</v>
      </c>
      <c r="E358" s="40"/>
      <c r="F358" s="218" t="s">
        <v>313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169</v>
      </c>
      <c r="AU358" s="17" t="s">
        <v>167</v>
      </c>
    </row>
    <row r="359" s="13" customFormat="1">
      <c r="A359" s="13"/>
      <c r="B359" s="222"/>
      <c r="C359" s="223"/>
      <c r="D359" s="217" t="s">
        <v>171</v>
      </c>
      <c r="E359" s="224" t="s">
        <v>19</v>
      </c>
      <c r="F359" s="225" t="s">
        <v>228</v>
      </c>
      <c r="G359" s="223"/>
      <c r="H359" s="224" t="s">
        <v>19</v>
      </c>
      <c r="I359" s="226"/>
      <c r="J359" s="223"/>
      <c r="K359" s="223"/>
      <c r="L359" s="227"/>
      <c r="M359" s="228"/>
      <c r="N359" s="229"/>
      <c r="O359" s="229"/>
      <c r="P359" s="229"/>
      <c r="Q359" s="229"/>
      <c r="R359" s="229"/>
      <c r="S359" s="229"/>
      <c r="T359" s="23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1" t="s">
        <v>171</v>
      </c>
      <c r="AU359" s="231" t="s">
        <v>167</v>
      </c>
      <c r="AV359" s="13" t="s">
        <v>79</v>
      </c>
      <c r="AW359" s="13" t="s">
        <v>33</v>
      </c>
      <c r="AX359" s="13" t="s">
        <v>71</v>
      </c>
      <c r="AY359" s="231" t="s">
        <v>157</v>
      </c>
    </row>
    <row r="360" s="14" customFormat="1">
      <c r="A360" s="14"/>
      <c r="B360" s="232"/>
      <c r="C360" s="233"/>
      <c r="D360" s="217" t="s">
        <v>171</v>
      </c>
      <c r="E360" s="234" t="s">
        <v>19</v>
      </c>
      <c r="F360" s="235" t="s">
        <v>229</v>
      </c>
      <c r="G360" s="233"/>
      <c r="H360" s="236">
        <v>2.6000000000000001</v>
      </c>
      <c r="I360" s="237"/>
      <c r="J360" s="233"/>
      <c r="K360" s="233"/>
      <c r="L360" s="238"/>
      <c r="M360" s="239"/>
      <c r="N360" s="240"/>
      <c r="O360" s="240"/>
      <c r="P360" s="240"/>
      <c r="Q360" s="240"/>
      <c r="R360" s="240"/>
      <c r="S360" s="240"/>
      <c r="T360" s="24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2" t="s">
        <v>171</v>
      </c>
      <c r="AU360" s="242" t="s">
        <v>167</v>
      </c>
      <c r="AV360" s="14" t="s">
        <v>167</v>
      </c>
      <c r="AW360" s="14" t="s">
        <v>33</v>
      </c>
      <c r="AX360" s="14" t="s">
        <v>71</v>
      </c>
      <c r="AY360" s="242" t="s">
        <v>157</v>
      </c>
    </row>
    <row r="361" s="13" customFormat="1">
      <c r="A361" s="13"/>
      <c r="B361" s="222"/>
      <c r="C361" s="223"/>
      <c r="D361" s="217" t="s">
        <v>171</v>
      </c>
      <c r="E361" s="224" t="s">
        <v>19</v>
      </c>
      <c r="F361" s="225" t="s">
        <v>230</v>
      </c>
      <c r="G361" s="223"/>
      <c r="H361" s="224" t="s">
        <v>19</v>
      </c>
      <c r="I361" s="226"/>
      <c r="J361" s="223"/>
      <c r="K361" s="223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171</v>
      </c>
      <c r="AU361" s="231" t="s">
        <v>167</v>
      </c>
      <c r="AV361" s="13" t="s">
        <v>79</v>
      </c>
      <c r="AW361" s="13" t="s">
        <v>33</v>
      </c>
      <c r="AX361" s="13" t="s">
        <v>71</v>
      </c>
      <c r="AY361" s="231" t="s">
        <v>157</v>
      </c>
    </row>
    <row r="362" s="14" customFormat="1">
      <c r="A362" s="14"/>
      <c r="B362" s="232"/>
      <c r="C362" s="233"/>
      <c r="D362" s="217" t="s">
        <v>171</v>
      </c>
      <c r="E362" s="234" t="s">
        <v>19</v>
      </c>
      <c r="F362" s="235" t="s">
        <v>231</v>
      </c>
      <c r="G362" s="233"/>
      <c r="H362" s="236">
        <v>1.2</v>
      </c>
      <c r="I362" s="237"/>
      <c r="J362" s="233"/>
      <c r="K362" s="233"/>
      <c r="L362" s="238"/>
      <c r="M362" s="239"/>
      <c r="N362" s="240"/>
      <c r="O362" s="240"/>
      <c r="P362" s="240"/>
      <c r="Q362" s="240"/>
      <c r="R362" s="240"/>
      <c r="S362" s="240"/>
      <c r="T362" s="24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2" t="s">
        <v>171</v>
      </c>
      <c r="AU362" s="242" t="s">
        <v>167</v>
      </c>
      <c r="AV362" s="14" t="s">
        <v>167</v>
      </c>
      <c r="AW362" s="14" t="s">
        <v>33</v>
      </c>
      <c r="AX362" s="14" t="s">
        <v>71</v>
      </c>
      <c r="AY362" s="242" t="s">
        <v>157</v>
      </c>
    </row>
    <row r="363" s="13" customFormat="1">
      <c r="A363" s="13"/>
      <c r="B363" s="222"/>
      <c r="C363" s="223"/>
      <c r="D363" s="217" t="s">
        <v>171</v>
      </c>
      <c r="E363" s="224" t="s">
        <v>19</v>
      </c>
      <c r="F363" s="225" t="s">
        <v>232</v>
      </c>
      <c r="G363" s="223"/>
      <c r="H363" s="224" t="s">
        <v>19</v>
      </c>
      <c r="I363" s="226"/>
      <c r="J363" s="223"/>
      <c r="K363" s="223"/>
      <c r="L363" s="227"/>
      <c r="M363" s="228"/>
      <c r="N363" s="229"/>
      <c r="O363" s="229"/>
      <c r="P363" s="229"/>
      <c r="Q363" s="229"/>
      <c r="R363" s="229"/>
      <c r="S363" s="229"/>
      <c r="T363" s="23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1" t="s">
        <v>171</v>
      </c>
      <c r="AU363" s="231" t="s">
        <v>167</v>
      </c>
      <c r="AV363" s="13" t="s">
        <v>79</v>
      </c>
      <c r="AW363" s="13" t="s">
        <v>33</v>
      </c>
      <c r="AX363" s="13" t="s">
        <v>71</v>
      </c>
      <c r="AY363" s="231" t="s">
        <v>157</v>
      </c>
    </row>
    <row r="364" s="14" customFormat="1">
      <c r="A364" s="14"/>
      <c r="B364" s="232"/>
      <c r="C364" s="233"/>
      <c r="D364" s="217" t="s">
        <v>171</v>
      </c>
      <c r="E364" s="234" t="s">
        <v>19</v>
      </c>
      <c r="F364" s="235" t="s">
        <v>233</v>
      </c>
      <c r="G364" s="233"/>
      <c r="H364" s="236">
        <v>1.5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2" t="s">
        <v>171</v>
      </c>
      <c r="AU364" s="242" t="s">
        <v>167</v>
      </c>
      <c r="AV364" s="14" t="s">
        <v>167</v>
      </c>
      <c r="AW364" s="14" t="s">
        <v>33</v>
      </c>
      <c r="AX364" s="14" t="s">
        <v>71</v>
      </c>
      <c r="AY364" s="242" t="s">
        <v>157</v>
      </c>
    </row>
    <row r="365" s="15" customFormat="1">
      <c r="A365" s="15"/>
      <c r="B365" s="243"/>
      <c r="C365" s="244"/>
      <c r="D365" s="217" t="s">
        <v>171</v>
      </c>
      <c r="E365" s="245" t="s">
        <v>19</v>
      </c>
      <c r="F365" s="246" t="s">
        <v>191</v>
      </c>
      <c r="G365" s="244"/>
      <c r="H365" s="247">
        <v>5.2999999999999998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3" t="s">
        <v>171</v>
      </c>
      <c r="AU365" s="253" t="s">
        <v>167</v>
      </c>
      <c r="AV365" s="15" t="s">
        <v>166</v>
      </c>
      <c r="AW365" s="15" t="s">
        <v>33</v>
      </c>
      <c r="AX365" s="15" t="s">
        <v>79</v>
      </c>
      <c r="AY365" s="253" t="s">
        <v>157</v>
      </c>
    </row>
    <row r="366" s="2" customFormat="1" ht="24.15" customHeight="1">
      <c r="A366" s="38"/>
      <c r="B366" s="39"/>
      <c r="C366" s="254" t="s">
        <v>321</v>
      </c>
      <c r="D366" s="254" t="s">
        <v>201</v>
      </c>
      <c r="E366" s="255" t="s">
        <v>322</v>
      </c>
      <c r="F366" s="256" t="s">
        <v>323</v>
      </c>
      <c r="G366" s="257" t="s">
        <v>164</v>
      </c>
      <c r="H366" s="258">
        <v>5.4059999999999997</v>
      </c>
      <c r="I366" s="259"/>
      <c r="J366" s="260">
        <f>ROUND(I366*H366,2)</f>
        <v>0</v>
      </c>
      <c r="K366" s="256" t="s">
        <v>165</v>
      </c>
      <c r="L366" s="261"/>
      <c r="M366" s="262" t="s">
        <v>19</v>
      </c>
      <c r="N366" s="263" t="s">
        <v>43</v>
      </c>
      <c r="O366" s="84"/>
      <c r="P366" s="213">
        <f>O366*H366</f>
        <v>0</v>
      </c>
      <c r="Q366" s="213">
        <v>0.0047999999999999996</v>
      </c>
      <c r="R366" s="213">
        <f>Q366*H366</f>
        <v>0.025948799999999998</v>
      </c>
      <c r="S366" s="213">
        <v>0</v>
      </c>
      <c r="T366" s="214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15" t="s">
        <v>204</v>
      </c>
      <c r="AT366" s="215" t="s">
        <v>201</v>
      </c>
      <c r="AU366" s="215" t="s">
        <v>167</v>
      </c>
      <c r="AY366" s="17" t="s">
        <v>157</v>
      </c>
      <c r="BE366" s="216">
        <f>IF(N366="základní",J366,0)</f>
        <v>0</v>
      </c>
      <c r="BF366" s="216">
        <f>IF(N366="snížená",J366,0)</f>
        <v>0</v>
      </c>
      <c r="BG366" s="216">
        <f>IF(N366="zákl. přenesená",J366,0)</f>
        <v>0</v>
      </c>
      <c r="BH366" s="216">
        <f>IF(N366="sníž. přenesená",J366,0)</f>
        <v>0</v>
      </c>
      <c r="BI366" s="216">
        <f>IF(N366="nulová",J366,0)</f>
        <v>0</v>
      </c>
      <c r="BJ366" s="17" t="s">
        <v>167</v>
      </c>
      <c r="BK366" s="216">
        <f>ROUND(I366*H366,2)</f>
        <v>0</v>
      </c>
      <c r="BL366" s="17" t="s">
        <v>166</v>
      </c>
      <c r="BM366" s="215" t="s">
        <v>324</v>
      </c>
    </row>
    <row r="367" s="2" customFormat="1">
      <c r="A367" s="38"/>
      <c r="B367" s="39"/>
      <c r="C367" s="40"/>
      <c r="D367" s="217" t="s">
        <v>169</v>
      </c>
      <c r="E367" s="40"/>
      <c r="F367" s="218" t="s">
        <v>323</v>
      </c>
      <c r="G367" s="40"/>
      <c r="H367" s="40"/>
      <c r="I367" s="219"/>
      <c r="J367" s="40"/>
      <c r="K367" s="40"/>
      <c r="L367" s="44"/>
      <c r="M367" s="220"/>
      <c r="N367" s="221"/>
      <c r="O367" s="84"/>
      <c r="P367" s="84"/>
      <c r="Q367" s="84"/>
      <c r="R367" s="84"/>
      <c r="S367" s="84"/>
      <c r="T367" s="85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169</v>
      </c>
      <c r="AU367" s="17" t="s">
        <v>167</v>
      </c>
    </row>
    <row r="368" s="14" customFormat="1">
      <c r="A368" s="14"/>
      <c r="B368" s="232"/>
      <c r="C368" s="233"/>
      <c r="D368" s="217" t="s">
        <v>171</v>
      </c>
      <c r="E368" s="233"/>
      <c r="F368" s="235" t="s">
        <v>325</v>
      </c>
      <c r="G368" s="233"/>
      <c r="H368" s="236">
        <v>5.4059999999999997</v>
      </c>
      <c r="I368" s="237"/>
      <c r="J368" s="233"/>
      <c r="K368" s="233"/>
      <c r="L368" s="238"/>
      <c r="M368" s="239"/>
      <c r="N368" s="240"/>
      <c r="O368" s="240"/>
      <c r="P368" s="240"/>
      <c r="Q368" s="240"/>
      <c r="R368" s="240"/>
      <c r="S368" s="240"/>
      <c r="T368" s="24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2" t="s">
        <v>171</v>
      </c>
      <c r="AU368" s="242" t="s">
        <v>167</v>
      </c>
      <c r="AV368" s="14" t="s">
        <v>167</v>
      </c>
      <c r="AW368" s="14" t="s">
        <v>4</v>
      </c>
      <c r="AX368" s="14" t="s">
        <v>79</v>
      </c>
      <c r="AY368" s="242" t="s">
        <v>157</v>
      </c>
    </row>
    <row r="369" s="2" customFormat="1" ht="37.8" customHeight="1">
      <c r="A369" s="38"/>
      <c r="B369" s="39"/>
      <c r="C369" s="204" t="s">
        <v>326</v>
      </c>
      <c r="D369" s="204" t="s">
        <v>161</v>
      </c>
      <c r="E369" s="205" t="s">
        <v>327</v>
      </c>
      <c r="F369" s="206" t="s">
        <v>328</v>
      </c>
      <c r="G369" s="207" t="s">
        <v>274</v>
      </c>
      <c r="H369" s="208">
        <v>130.80000000000001</v>
      </c>
      <c r="I369" s="209"/>
      <c r="J369" s="210">
        <f>ROUND(I369*H369,2)</f>
        <v>0</v>
      </c>
      <c r="K369" s="206" t="s">
        <v>165</v>
      </c>
      <c r="L369" s="44"/>
      <c r="M369" s="211" t="s">
        <v>19</v>
      </c>
      <c r="N369" s="212" t="s">
        <v>43</v>
      </c>
      <c r="O369" s="84"/>
      <c r="P369" s="213">
        <f>O369*H369</f>
        <v>0</v>
      </c>
      <c r="Q369" s="213">
        <v>0.0033899999999999998</v>
      </c>
      <c r="R369" s="213">
        <f>Q369*H369</f>
        <v>0.44341200000000003</v>
      </c>
      <c r="S369" s="213">
        <v>0</v>
      </c>
      <c r="T369" s="21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15" t="s">
        <v>166</v>
      </c>
      <c r="AT369" s="215" t="s">
        <v>161</v>
      </c>
      <c r="AU369" s="215" t="s">
        <v>167</v>
      </c>
      <c r="AY369" s="17" t="s">
        <v>157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167</v>
      </c>
      <c r="BK369" s="216">
        <f>ROUND(I369*H369,2)</f>
        <v>0</v>
      </c>
      <c r="BL369" s="17" t="s">
        <v>166</v>
      </c>
      <c r="BM369" s="215" t="s">
        <v>329</v>
      </c>
    </row>
    <row r="370" s="2" customFormat="1">
      <c r="A370" s="38"/>
      <c r="B370" s="39"/>
      <c r="C370" s="40"/>
      <c r="D370" s="217" t="s">
        <v>169</v>
      </c>
      <c r="E370" s="40"/>
      <c r="F370" s="218" t="s">
        <v>330</v>
      </c>
      <c r="G370" s="40"/>
      <c r="H370" s="40"/>
      <c r="I370" s="219"/>
      <c r="J370" s="40"/>
      <c r="K370" s="40"/>
      <c r="L370" s="44"/>
      <c r="M370" s="220"/>
      <c r="N370" s="221"/>
      <c r="O370" s="84"/>
      <c r="P370" s="84"/>
      <c r="Q370" s="84"/>
      <c r="R370" s="84"/>
      <c r="S370" s="84"/>
      <c r="T370" s="85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169</v>
      </c>
      <c r="AU370" s="17" t="s">
        <v>167</v>
      </c>
    </row>
    <row r="371" s="13" customFormat="1">
      <c r="A371" s="13"/>
      <c r="B371" s="222"/>
      <c r="C371" s="223"/>
      <c r="D371" s="217" t="s">
        <v>171</v>
      </c>
      <c r="E371" s="224" t="s">
        <v>19</v>
      </c>
      <c r="F371" s="225" t="s">
        <v>220</v>
      </c>
      <c r="G371" s="223"/>
      <c r="H371" s="224" t="s">
        <v>19</v>
      </c>
      <c r="I371" s="226"/>
      <c r="J371" s="223"/>
      <c r="K371" s="223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171</v>
      </c>
      <c r="AU371" s="231" t="s">
        <v>167</v>
      </c>
      <c r="AV371" s="13" t="s">
        <v>79</v>
      </c>
      <c r="AW371" s="13" t="s">
        <v>33</v>
      </c>
      <c r="AX371" s="13" t="s">
        <v>71</v>
      </c>
      <c r="AY371" s="231" t="s">
        <v>157</v>
      </c>
    </row>
    <row r="372" s="14" customFormat="1">
      <c r="A372" s="14"/>
      <c r="B372" s="232"/>
      <c r="C372" s="233"/>
      <c r="D372" s="217" t="s">
        <v>171</v>
      </c>
      <c r="E372" s="234" t="s">
        <v>19</v>
      </c>
      <c r="F372" s="235" t="s">
        <v>277</v>
      </c>
      <c r="G372" s="233"/>
      <c r="H372" s="236">
        <v>40.5</v>
      </c>
      <c r="I372" s="237"/>
      <c r="J372" s="233"/>
      <c r="K372" s="233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171</v>
      </c>
      <c r="AU372" s="242" t="s">
        <v>167</v>
      </c>
      <c r="AV372" s="14" t="s">
        <v>167</v>
      </c>
      <c r="AW372" s="14" t="s">
        <v>33</v>
      </c>
      <c r="AX372" s="14" t="s">
        <v>71</v>
      </c>
      <c r="AY372" s="242" t="s">
        <v>157</v>
      </c>
    </row>
    <row r="373" s="14" customFormat="1">
      <c r="A373" s="14"/>
      <c r="B373" s="232"/>
      <c r="C373" s="233"/>
      <c r="D373" s="217" t="s">
        <v>171</v>
      </c>
      <c r="E373" s="234" t="s">
        <v>19</v>
      </c>
      <c r="F373" s="235" t="s">
        <v>278</v>
      </c>
      <c r="G373" s="233"/>
      <c r="H373" s="236">
        <v>21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2" t="s">
        <v>171</v>
      </c>
      <c r="AU373" s="242" t="s">
        <v>167</v>
      </c>
      <c r="AV373" s="14" t="s">
        <v>167</v>
      </c>
      <c r="AW373" s="14" t="s">
        <v>33</v>
      </c>
      <c r="AX373" s="14" t="s">
        <v>71</v>
      </c>
      <c r="AY373" s="242" t="s">
        <v>157</v>
      </c>
    </row>
    <row r="374" s="14" customFormat="1">
      <c r="A374" s="14"/>
      <c r="B374" s="232"/>
      <c r="C374" s="233"/>
      <c r="D374" s="217" t="s">
        <v>171</v>
      </c>
      <c r="E374" s="234" t="s">
        <v>19</v>
      </c>
      <c r="F374" s="235" t="s">
        <v>279</v>
      </c>
      <c r="G374" s="233"/>
      <c r="H374" s="236">
        <v>43.200000000000003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2" t="s">
        <v>171</v>
      </c>
      <c r="AU374" s="242" t="s">
        <v>167</v>
      </c>
      <c r="AV374" s="14" t="s">
        <v>167</v>
      </c>
      <c r="AW374" s="14" t="s">
        <v>33</v>
      </c>
      <c r="AX374" s="14" t="s">
        <v>71</v>
      </c>
      <c r="AY374" s="242" t="s">
        <v>157</v>
      </c>
    </row>
    <row r="375" s="14" customFormat="1">
      <c r="A375" s="14"/>
      <c r="B375" s="232"/>
      <c r="C375" s="233"/>
      <c r="D375" s="217" t="s">
        <v>171</v>
      </c>
      <c r="E375" s="234" t="s">
        <v>19</v>
      </c>
      <c r="F375" s="235" t="s">
        <v>280</v>
      </c>
      <c r="G375" s="233"/>
      <c r="H375" s="236">
        <v>7.5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2" t="s">
        <v>171</v>
      </c>
      <c r="AU375" s="242" t="s">
        <v>167</v>
      </c>
      <c r="AV375" s="14" t="s">
        <v>167</v>
      </c>
      <c r="AW375" s="14" t="s">
        <v>33</v>
      </c>
      <c r="AX375" s="14" t="s">
        <v>71</v>
      </c>
      <c r="AY375" s="242" t="s">
        <v>157</v>
      </c>
    </row>
    <row r="376" s="14" customFormat="1">
      <c r="A376" s="14"/>
      <c r="B376" s="232"/>
      <c r="C376" s="233"/>
      <c r="D376" s="217" t="s">
        <v>171</v>
      </c>
      <c r="E376" s="234" t="s">
        <v>19</v>
      </c>
      <c r="F376" s="235" t="s">
        <v>281</v>
      </c>
      <c r="G376" s="233"/>
      <c r="H376" s="236">
        <v>11.6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2" t="s">
        <v>171</v>
      </c>
      <c r="AU376" s="242" t="s">
        <v>167</v>
      </c>
      <c r="AV376" s="14" t="s">
        <v>167</v>
      </c>
      <c r="AW376" s="14" t="s">
        <v>33</v>
      </c>
      <c r="AX376" s="14" t="s">
        <v>71</v>
      </c>
      <c r="AY376" s="242" t="s">
        <v>157</v>
      </c>
    </row>
    <row r="377" s="14" customFormat="1">
      <c r="A377" s="14"/>
      <c r="B377" s="232"/>
      <c r="C377" s="233"/>
      <c r="D377" s="217" t="s">
        <v>171</v>
      </c>
      <c r="E377" s="234" t="s">
        <v>19</v>
      </c>
      <c r="F377" s="235" t="s">
        <v>282</v>
      </c>
      <c r="G377" s="233"/>
      <c r="H377" s="236">
        <v>4</v>
      </c>
      <c r="I377" s="237"/>
      <c r="J377" s="233"/>
      <c r="K377" s="233"/>
      <c r="L377" s="238"/>
      <c r="M377" s="239"/>
      <c r="N377" s="240"/>
      <c r="O377" s="240"/>
      <c r="P377" s="240"/>
      <c r="Q377" s="240"/>
      <c r="R377" s="240"/>
      <c r="S377" s="240"/>
      <c r="T377" s="24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2" t="s">
        <v>171</v>
      </c>
      <c r="AU377" s="242" t="s">
        <v>167</v>
      </c>
      <c r="AV377" s="14" t="s">
        <v>167</v>
      </c>
      <c r="AW377" s="14" t="s">
        <v>33</v>
      </c>
      <c r="AX377" s="14" t="s">
        <v>71</v>
      </c>
      <c r="AY377" s="242" t="s">
        <v>157</v>
      </c>
    </row>
    <row r="378" s="14" customFormat="1">
      <c r="A378" s="14"/>
      <c r="B378" s="232"/>
      <c r="C378" s="233"/>
      <c r="D378" s="217" t="s">
        <v>171</v>
      </c>
      <c r="E378" s="234" t="s">
        <v>19</v>
      </c>
      <c r="F378" s="235" t="s">
        <v>283</v>
      </c>
      <c r="G378" s="233"/>
      <c r="H378" s="236">
        <v>3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171</v>
      </c>
      <c r="AU378" s="242" t="s">
        <v>167</v>
      </c>
      <c r="AV378" s="14" t="s">
        <v>167</v>
      </c>
      <c r="AW378" s="14" t="s">
        <v>33</v>
      </c>
      <c r="AX378" s="14" t="s">
        <v>71</v>
      </c>
      <c r="AY378" s="242" t="s">
        <v>157</v>
      </c>
    </row>
    <row r="379" s="15" customFormat="1">
      <c r="A379" s="15"/>
      <c r="B379" s="243"/>
      <c r="C379" s="244"/>
      <c r="D379" s="217" t="s">
        <v>171</v>
      </c>
      <c r="E379" s="245" t="s">
        <v>19</v>
      </c>
      <c r="F379" s="246" t="s">
        <v>191</v>
      </c>
      <c r="G379" s="244"/>
      <c r="H379" s="247">
        <v>130.80000000000001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3" t="s">
        <v>171</v>
      </c>
      <c r="AU379" s="253" t="s">
        <v>167</v>
      </c>
      <c r="AV379" s="15" t="s">
        <v>166</v>
      </c>
      <c r="AW379" s="15" t="s">
        <v>33</v>
      </c>
      <c r="AX379" s="15" t="s">
        <v>79</v>
      </c>
      <c r="AY379" s="253" t="s">
        <v>157</v>
      </c>
    </row>
    <row r="380" s="2" customFormat="1" ht="14.4" customHeight="1">
      <c r="A380" s="38"/>
      <c r="B380" s="39"/>
      <c r="C380" s="254" t="s">
        <v>331</v>
      </c>
      <c r="D380" s="254" t="s">
        <v>201</v>
      </c>
      <c r="E380" s="255" t="s">
        <v>332</v>
      </c>
      <c r="F380" s="256" t="s">
        <v>333</v>
      </c>
      <c r="G380" s="257" t="s">
        <v>164</v>
      </c>
      <c r="H380" s="258">
        <v>47.479999999999997</v>
      </c>
      <c r="I380" s="259"/>
      <c r="J380" s="260">
        <f>ROUND(I380*H380,2)</f>
        <v>0</v>
      </c>
      <c r="K380" s="256" t="s">
        <v>165</v>
      </c>
      <c r="L380" s="261"/>
      <c r="M380" s="262" t="s">
        <v>19</v>
      </c>
      <c r="N380" s="263" t="s">
        <v>43</v>
      </c>
      <c r="O380" s="84"/>
      <c r="P380" s="213">
        <f>O380*H380</f>
        <v>0</v>
      </c>
      <c r="Q380" s="213">
        <v>0.00044999999999999999</v>
      </c>
      <c r="R380" s="213">
        <f>Q380*H380</f>
        <v>0.021366</v>
      </c>
      <c r="S380" s="213">
        <v>0</v>
      </c>
      <c r="T380" s="21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15" t="s">
        <v>204</v>
      </c>
      <c r="AT380" s="215" t="s">
        <v>201</v>
      </c>
      <c r="AU380" s="215" t="s">
        <v>167</v>
      </c>
      <c r="AY380" s="17" t="s">
        <v>157</v>
      </c>
      <c r="BE380" s="216">
        <f>IF(N380="základní",J380,0)</f>
        <v>0</v>
      </c>
      <c r="BF380" s="216">
        <f>IF(N380="snížená",J380,0)</f>
        <v>0</v>
      </c>
      <c r="BG380" s="216">
        <f>IF(N380="zákl. přenesená",J380,0)</f>
        <v>0</v>
      </c>
      <c r="BH380" s="216">
        <f>IF(N380="sníž. přenesená",J380,0)</f>
        <v>0</v>
      </c>
      <c r="BI380" s="216">
        <f>IF(N380="nulová",J380,0)</f>
        <v>0</v>
      </c>
      <c r="BJ380" s="17" t="s">
        <v>167</v>
      </c>
      <c r="BK380" s="216">
        <f>ROUND(I380*H380,2)</f>
        <v>0</v>
      </c>
      <c r="BL380" s="17" t="s">
        <v>166</v>
      </c>
      <c r="BM380" s="215" t="s">
        <v>334</v>
      </c>
    </row>
    <row r="381" s="2" customFormat="1">
      <c r="A381" s="38"/>
      <c r="B381" s="39"/>
      <c r="C381" s="40"/>
      <c r="D381" s="217" t="s">
        <v>169</v>
      </c>
      <c r="E381" s="40"/>
      <c r="F381" s="218" t="s">
        <v>333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169</v>
      </c>
      <c r="AU381" s="17" t="s">
        <v>167</v>
      </c>
    </row>
    <row r="382" s="13" customFormat="1">
      <c r="A382" s="13"/>
      <c r="B382" s="222"/>
      <c r="C382" s="223"/>
      <c r="D382" s="217" t="s">
        <v>171</v>
      </c>
      <c r="E382" s="224" t="s">
        <v>19</v>
      </c>
      <c r="F382" s="225" t="s">
        <v>220</v>
      </c>
      <c r="G382" s="223"/>
      <c r="H382" s="224" t="s">
        <v>19</v>
      </c>
      <c r="I382" s="226"/>
      <c r="J382" s="223"/>
      <c r="K382" s="223"/>
      <c r="L382" s="227"/>
      <c r="M382" s="228"/>
      <c r="N382" s="229"/>
      <c r="O382" s="229"/>
      <c r="P382" s="229"/>
      <c r="Q382" s="229"/>
      <c r="R382" s="229"/>
      <c r="S382" s="229"/>
      <c r="T382" s="23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1" t="s">
        <v>171</v>
      </c>
      <c r="AU382" s="231" t="s">
        <v>167</v>
      </c>
      <c r="AV382" s="13" t="s">
        <v>79</v>
      </c>
      <c r="AW382" s="13" t="s">
        <v>33</v>
      </c>
      <c r="AX382" s="13" t="s">
        <v>71</v>
      </c>
      <c r="AY382" s="231" t="s">
        <v>157</v>
      </c>
    </row>
    <row r="383" s="14" customFormat="1">
      <c r="A383" s="14"/>
      <c r="B383" s="232"/>
      <c r="C383" s="233"/>
      <c r="D383" s="217" t="s">
        <v>171</v>
      </c>
      <c r="E383" s="234" t="s">
        <v>19</v>
      </c>
      <c r="F383" s="235" t="s">
        <v>236</v>
      </c>
      <c r="G383" s="233"/>
      <c r="H383" s="236">
        <v>13.365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2" t="s">
        <v>171</v>
      </c>
      <c r="AU383" s="242" t="s">
        <v>167</v>
      </c>
      <c r="AV383" s="14" t="s">
        <v>167</v>
      </c>
      <c r="AW383" s="14" t="s">
        <v>33</v>
      </c>
      <c r="AX383" s="14" t="s">
        <v>71</v>
      </c>
      <c r="AY383" s="242" t="s">
        <v>157</v>
      </c>
    </row>
    <row r="384" s="14" customFormat="1">
      <c r="A384" s="14"/>
      <c r="B384" s="232"/>
      <c r="C384" s="233"/>
      <c r="D384" s="217" t="s">
        <v>171</v>
      </c>
      <c r="E384" s="234" t="s">
        <v>19</v>
      </c>
      <c r="F384" s="235" t="s">
        <v>237</v>
      </c>
      <c r="G384" s="233"/>
      <c r="H384" s="236">
        <v>6.9299999999999997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171</v>
      </c>
      <c r="AU384" s="242" t="s">
        <v>167</v>
      </c>
      <c r="AV384" s="14" t="s">
        <v>167</v>
      </c>
      <c r="AW384" s="14" t="s">
        <v>33</v>
      </c>
      <c r="AX384" s="14" t="s">
        <v>71</v>
      </c>
      <c r="AY384" s="242" t="s">
        <v>157</v>
      </c>
    </row>
    <row r="385" s="14" customFormat="1">
      <c r="A385" s="14"/>
      <c r="B385" s="232"/>
      <c r="C385" s="233"/>
      <c r="D385" s="217" t="s">
        <v>171</v>
      </c>
      <c r="E385" s="234" t="s">
        <v>19</v>
      </c>
      <c r="F385" s="235" t="s">
        <v>238</v>
      </c>
      <c r="G385" s="233"/>
      <c r="H385" s="236">
        <v>14.256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2" t="s">
        <v>171</v>
      </c>
      <c r="AU385" s="242" t="s">
        <v>167</v>
      </c>
      <c r="AV385" s="14" t="s">
        <v>167</v>
      </c>
      <c r="AW385" s="14" t="s">
        <v>33</v>
      </c>
      <c r="AX385" s="14" t="s">
        <v>71</v>
      </c>
      <c r="AY385" s="242" t="s">
        <v>157</v>
      </c>
    </row>
    <row r="386" s="14" customFormat="1">
      <c r="A386" s="14"/>
      <c r="B386" s="232"/>
      <c r="C386" s="233"/>
      <c r="D386" s="217" t="s">
        <v>171</v>
      </c>
      <c r="E386" s="234" t="s">
        <v>19</v>
      </c>
      <c r="F386" s="235" t="s">
        <v>239</v>
      </c>
      <c r="G386" s="233"/>
      <c r="H386" s="236">
        <v>2.4750000000000001</v>
      </c>
      <c r="I386" s="237"/>
      <c r="J386" s="233"/>
      <c r="K386" s="233"/>
      <c r="L386" s="238"/>
      <c r="M386" s="239"/>
      <c r="N386" s="240"/>
      <c r="O386" s="240"/>
      <c r="P386" s="240"/>
      <c r="Q386" s="240"/>
      <c r="R386" s="240"/>
      <c r="S386" s="240"/>
      <c r="T386" s="241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2" t="s">
        <v>171</v>
      </c>
      <c r="AU386" s="242" t="s">
        <v>167</v>
      </c>
      <c r="AV386" s="14" t="s">
        <v>167</v>
      </c>
      <c r="AW386" s="14" t="s">
        <v>33</v>
      </c>
      <c r="AX386" s="14" t="s">
        <v>71</v>
      </c>
      <c r="AY386" s="242" t="s">
        <v>157</v>
      </c>
    </row>
    <row r="387" s="14" customFormat="1">
      <c r="A387" s="14"/>
      <c r="B387" s="232"/>
      <c r="C387" s="233"/>
      <c r="D387" s="217" t="s">
        <v>171</v>
      </c>
      <c r="E387" s="234" t="s">
        <v>19</v>
      </c>
      <c r="F387" s="235" t="s">
        <v>240</v>
      </c>
      <c r="G387" s="233"/>
      <c r="H387" s="236">
        <v>3.8279999999999998</v>
      </c>
      <c r="I387" s="237"/>
      <c r="J387" s="233"/>
      <c r="K387" s="233"/>
      <c r="L387" s="238"/>
      <c r="M387" s="239"/>
      <c r="N387" s="240"/>
      <c r="O387" s="240"/>
      <c r="P387" s="240"/>
      <c r="Q387" s="240"/>
      <c r="R387" s="240"/>
      <c r="S387" s="240"/>
      <c r="T387" s="24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2" t="s">
        <v>171</v>
      </c>
      <c r="AU387" s="242" t="s">
        <v>167</v>
      </c>
      <c r="AV387" s="14" t="s">
        <v>167</v>
      </c>
      <c r="AW387" s="14" t="s">
        <v>33</v>
      </c>
      <c r="AX387" s="14" t="s">
        <v>71</v>
      </c>
      <c r="AY387" s="242" t="s">
        <v>157</v>
      </c>
    </row>
    <row r="388" s="14" customFormat="1">
      <c r="A388" s="14"/>
      <c r="B388" s="232"/>
      <c r="C388" s="233"/>
      <c r="D388" s="217" t="s">
        <v>171</v>
      </c>
      <c r="E388" s="234" t="s">
        <v>19</v>
      </c>
      <c r="F388" s="235" t="s">
        <v>241</v>
      </c>
      <c r="G388" s="233"/>
      <c r="H388" s="236">
        <v>1.3200000000000001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2" t="s">
        <v>171</v>
      </c>
      <c r="AU388" s="242" t="s">
        <v>167</v>
      </c>
      <c r="AV388" s="14" t="s">
        <v>167</v>
      </c>
      <c r="AW388" s="14" t="s">
        <v>33</v>
      </c>
      <c r="AX388" s="14" t="s">
        <v>71</v>
      </c>
      <c r="AY388" s="242" t="s">
        <v>157</v>
      </c>
    </row>
    <row r="389" s="14" customFormat="1">
      <c r="A389" s="14"/>
      <c r="B389" s="232"/>
      <c r="C389" s="233"/>
      <c r="D389" s="217" t="s">
        <v>171</v>
      </c>
      <c r="E389" s="234" t="s">
        <v>19</v>
      </c>
      <c r="F389" s="235" t="s">
        <v>242</v>
      </c>
      <c r="G389" s="233"/>
      <c r="H389" s="236">
        <v>0.98999999999999999</v>
      </c>
      <c r="I389" s="237"/>
      <c r="J389" s="233"/>
      <c r="K389" s="233"/>
      <c r="L389" s="238"/>
      <c r="M389" s="239"/>
      <c r="N389" s="240"/>
      <c r="O389" s="240"/>
      <c r="P389" s="240"/>
      <c r="Q389" s="240"/>
      <c r="R389" s="240"/>
      <c r="S389" s="240"/>
      <c r="T389" s="24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171</v>
      </c>
      <c r="AU389" s="242" t="s">
        <v>167</v>
      </c>
      <c r="AV389" s="14" t="s">
        <v>167</v>
      </c>
      <c r="AW389" s="14" t="s">
        <v>33</v>
      </c>
      <c r="AX389" s="14" t="s">
        <v>71</v>
      </c>
      <c r="AY389" s="242" t="s">
        <v>157</v>
      </c>
    </row>
    <row r="390" s="15" customFormat="1">
      <c r="A390" s="15"/>
      <c r="B390" s="243"/>
      <c r="C390" s="244"/>
      <c r="D390" s="217" t="s">
        <v>171</v>
      </c>
      <c r="E390" s="245" t="s">
        <v>19</v>
      </c>
      <c r="F390" s="246" t="s">
        <v>191</v>
      </c>
      <c r="G390" s="244"/>
      <c r="H390" s="247">
        <v>43.164000000000009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3" t="s">
        <v>171</v>
      </c>
      <c r="AU390" s="253" t="s">
        <v>167</v>
      </c>
      <c r="AV390" s="15" t="s">
        <v>166</v>
      </c>
      <c r="AW390" s="15" t="s">
        <v>33</v>
      </c>
      <c r="AX390" s="15" t="s">
        <v>79</v>
      </c>
      <c r="AY390" s="253" t="s">
        <v>157</v>
      </c>
    </row>
    <row r="391" s="14" customFormat="1">
      <c r="A391" s="14"/>
      <c r="B391" s="232"/>
      <c r="C391" s="233"/>
      <c r="D391" s="217" t="s">
        <v>171</v>
      </c>
      <c r="E391" s="233"/>
      <c r="F391" s="235" t="s">
        <v>335</v>
      </c>
      <c r="G391" s="233"/>
      <c r="H391" s="236">
        <v>47.479999999999997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2" t="s">
        <v>171</v>
      </c>
      <c r="AU391" s="242" t="s">
        <v>167</v>
      </c>
      <c r="AV391" s="14" t="s">
        <v>167</v>
      </c>
      <c r="AW391" s="14" t="s">
        <v>4</v>
      </c>
      <c r="AX391" s="14" t="s">
        <v>79</v>
      </c>
      <c r="AY391" s="242" t="s">
        <v>157</v>
      </c>
    </row>
    <row r="392" s="2" customFormat="1" ht="37.8" customHeight="1">
      <c r="A392" s="38"/>
      <c r="B392" s="39"/>
      <c r="C392" s="204" t="s">
        <v>7</v>
      </c>
      <c r="D392" s="204" t="s">
        <v>161</v>
      </c>
      <c r="E392" s="205" t="s">
        <v>327</v>
      </c>
      <c r="F392" s="206" t="s">
        <v>328</v>
      </c>
      <c r="G392" s="207" t="s">
        <v>274</v>
      </c>
      <c r="H392" s="208">
        <v>67.599999999999994</v>
      </c>
      <c r="I392" s="209"/>
      <c r="J392" s="210">
        <f>ROUND(I392*H392,2)</f>
        <v>0</v>
      </c>
      <c r="K392" s="206" t="s">
        <v>165</v>
      </c>
      <c r="L392" s="44"/>
      <c r="M392" s="211" t="s">
        <v>19</v>
      </c>
      <c r="N392" s="212" t="s">
        <v>43</v>
      </c>
      <c r="O392" s="84"/>
      <c r="P392" s="213">
        <f>O392*H392</f>
        <v>0</v>
      </c>
      <c r="Q392" s="213">
        <v>0.0033899999999999998</v>
      </c>
      <c r="R392" s="213">
        <f>Q392*H392</f>
        <v>0.22916399999999998</v>
      </c>
      <c r="S392" s="213">
        <v>0</v>
      </c>
      <c r="T392" s="21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15" t="s">
        <v>166</v>
      </c>
      <c r="AT392" s="215" t="s">
        <v>161</v>
      </c>
      <c r="AU392" s="215" t="s">
        <v>167</v>
      </c>
      <c r="AY392" s="17" t="s">
        <v>157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167</v>
      </c>
      <c r="BK392" s="216">
        <f>ROUND(I392*H392,2)</f>
        <v>0</v>
      </c>
      <c r="BL392" s="17" t="s">
        <v>166</v>
      </c>
      <c r="BM392" s="215" t="s">
        <v>336</v>
      </c>
    </row>
    <row r="393" s="2" customFormat="1">
      <c r="A393" s="38"/>
      <c r="B393" s="39"/>
      <c r="C393" s="40"/>
      <c r="D393" s="217" t="s">
        <v>169</v>
      </c>
      <c r="E393" s="40"/>
      <c r="F393" s="218" t="s">
        <v>330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169</v>
      </c>
      <c r="AU393" s="17" t="s">
        <v>167</v>
      </c>
    </row>
    <row r="394" s="13" customFormat="1">
      <c r="A394" s="13"/>
      <c r="B394" s="222"/>
      <c r="C394" s="223"/>
      <c r="D394" s="217" t="s">
        <v>171</v>
      </c>
      <c r="E394" s="224" t="s">
        <v>19</v>
      </c>
      <c r="F394" s="225" t="s">
        <v>243</v>
      </c>
      <c r="G394" s="223"/>
      <c r="H394" s="224" t="s">
        <v>19</v>
      </c>
      <c r="I394" s="226"/>
      <c r="J394" s="223"/>
      <c r="K394" s="223"/>
      <c r="L394" s="227"/>
      <c r="M394" s="228"/>
      <c r="N394" s="229"/>
      <c r="O394" s="229"/>
      <c r="P394" s="229"/>
      <c r="Q394" s="229"/>
      <c r="R394" s="229"/>
      <c r="S394" s="229"/>
      <c r="T394" s="23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1" t="s">
        <v>171</v>
      </c>
      <c r="AU394" s="231" t="s">
        <v>167</v>
      </c>
      <c r="AV394" s="13" t="s">
        <v>79</v>
      </c>
      <c r="AW394" s="13" t="s">
        <v>33</v>
      </c>
      <c r="AX394" s="13" t="s">
        <v>71</v>
      </c>
      <c r="AY394" s="231" t="s">
        <v>157</v>
      </c>
    </row>
    <row r="395" s="14" customFormat="1">
      <c r="A395" s="14"/>
      <c r="B395" s="232"/>
      <c r="C395" s="233"/>
      <c r="D395" s="217" t="s">
        <v>171</v>
      </c>
      <c r="E395" s="234" t="s">
        <v>19</v>
      </c>
      <c r="F395" s="235" t="s">
        <v>284</v>
      </c>
      <c r="G395" s="233"/>
      <c r="H395" s="236">
        <v>32.200000000000003</v>
      </c>
      <c r="I395" s="237"/>
      <c r="J395" s="233"/>
      <c r="K395" s="233"/>
      <c r="L395" s="238"/>
      <c r="M395" s="239"/>
      <c r="N395" s="240"/>
      <c r="O395" s="240"/>
      <c r="P395" s="240"/>
      <c r="Q395" s="240"/>
      <c r="R395" s="240"/>
      <c r="S395" s="240"/>
      <c r="T395" s="24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2" t="s">
        <v>171</v>
      </c>
      <c r="AU395" s="242" t="s">
        <v>167</v>
      </c>
      <c r="AV395" s="14" t="s">
        <v>167</v>
      </c>
      <c r="AW395" s="14" t="s">
        <v>33</v>
      </c>
      <c r="AX395" s="14" t="s">
        <v>71</v>
      </c>
      <c r="AY395" s="242" t="s">
        <v>157</v>
      </c>
    </row>
    <row r="396" s="13" customFormat="1">
      <c r="A396" s="13"/>
      <c r="B396" s="222"/>
      <c r="C396" s="223"/>
      <c r="D396" s="217" t="s">
        <v>171</v>
      </c>
      <c r="E396" s="224" t="s">
        <v>19</v>
      </c>
      <c r="F396" s="225" t="s">
        <v>245</v>
      </c>
      <c r="G396" s="223"/>
      <c r="H396" s="224" t="s">
        <v>19</v>
      </c>
      <c r="I396" s="226"/>
      <c r="J396" s="223"/>
      <c r="K396" s="223"/>
      <c r="L396" s="227"/>
      <c r="M396" s="228"/>
      <c r="N396" s="229"/>
      <c r="O396" s="229"/>
      <c r="P396" s="229"/>
      <c r="Q396" s="229"/>
      <c r="R396" s="229"/>
      <c r="S396" s="229"/>
      <c r="T396" s="23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1" t="s">
        <v>171</v>
      </c>
      <c r="AU396" s="231" t="s">
        <v>167</v>
      </c>
      <c r="AV396" s="13" t="s">
        <v>79</v>
      </c>
      <c r="AW396" s="13" t="s">
        <v>33</v>
      </c>
      <c r="AX396" s="13" t="s">
        <v>71</v>
      </c>
      <c r="AY396" s="231" t="s">
        <v>157</v>
      </c>
    </row>
    <row r="397" s="13" customFormat="1">
      <c r="A397" s="13"/>
      <c r="B397" s="222"/>
      <c r="C397" s="223"/>
      <c r="D397" s="217" t="s">
        <v>171</v>
      </c>
      <c r="E397" s="224" t="s">
        <v>19</v>
      </c>
      <c r="F397" s="225" t="s">
        <v>220</v>
      </c>
      <c r="G397" s="223"/>
      <c r="H397" s="224" t="s">
        <v>19</v>
      </c>
      <c r="I397" s="226"/>
      <c r="J397" s="223"/>
      <c r="K397" s="223"/>
      <c r="L397" s="227"/>
      <c r="M397" s="228"/>
      <c r="N397" s="229"/>
      <c r="O397" s="229"/>
      <c r="P397" s="229"/>
      <c r="Q397" s="229"/>
      <c r="R397" s="229"/>
      <c r="S397" s="229"/>
      <c r="T397" s="23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1" t="s">
        <v>171</v>
      </c>
      <c r="AU397" s="231" t="s">
        <v>167</v>
      </c>
      <c r="AV397" s="13" t="s">
        <v>79</v>
      </c>
      <c r="AW397" s="13" t="s">
        <v>33</v>
      </c>
      <c r="AX397" s="13" t="s">
        <v>71</v>
      </c>
      <c r="AY397" s="231" t="s">
        <v>157</v>
      </c>
    </row>
    <row r="398" s="14" customFormat="1">
      <c r="A398" s="14"/>
      <c r="B398" s="232"/>
      <c r="C398" s="233"/>
      <c r="D398" s="217" t="s">
        <v>171</v>
      </c>
      <c r="E398" s="234" t="s">
        <v>19</v>
      </c>
      <c r="F398" s="235" t="s">
        <v>337</v>
      </c>
      <c r="G398" s="233"/>
      <c r="H398" s="236">
        <v>13.5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2" t="s">
        <v>171</v>
      </c>
      <c r="AU398" s="242" t="s">
        <v>167</v>
      </c>
      <c r="AV398" s="14" t="s">
        <v>167</v>
      </c>
      <c r="AW398" s="14" t="s">
        <v>33</v>
      </c>
      <c r="AX398" s="14" t="s">
        <v>71</v>
      </c>
      <c r="AY398" s="242" t="s">
        <v>157</v>
      </c>
    </row>
    <row r="399" s="14" customFormat="1">
      <c r="A399" s="14"/>
      <c r="B399" s="232"/>
      <c r="C399" s="233"/>
      <c r="D399" s="217" t="s">
        <v>171</v>
      </c>
      <c r="E399" s="234" t="s">
        <v>19</v>
      </c>
      <c r="F399" s="235" t="s">
        <v>338</v>
      </c>
      <c r="G399" s="233"/>
      <c r="H399" s="236">
        <v>9</v>
      </c>
      <c r="I399" s="237"/>
      <c r="J399" s="233"/>
      <c r="K399" s="233"/>
      <c r="L399" s="238"/>
      <c r="M399" s="239"/>
      <c r="N399" s="240"/>
      <c r="O399" s="240"/>
      <c r="P399" s="240"/>
      <c r="Q399" s="240"/>
      <c r="R399" s="240"/>
      <c r="S399" s="240"/>
      <c r="T399" s="24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2" t="s">
        <v>171</v>
      </c>
      <c r="AU399" s="242" t="s">
        <v>167</v>
      </c>
      <c r="AV399" s="14" t="s">
        <v>167</v>
      </c>
      <c r="AW399" s="14" t="s">
        <v>33</v>
      </c>
      <c r="AX399" s="14" t="s">
        <v>71</v>
      </c>
      <c r="AY399" s="242" t="s">
        <v>157</v>
      </c>
    </row>
    <row r="400" s="14" customFormat="1">
      <c r="A400" s="14"/>
      <c r="B400" s="232"/>
      <c r="C400" s="233"/>
      <c r="D400" s="217" t="s">
        <v>171</v>
      </c>
      <c r="E400" s="234" t="s">
        <v>19</v>
      </c>
      <c r="F400" s="235" t="s">
        <v>339</v>
      </c>
      <c r="G400" s="233"/>
      <c r="H400" s="236">
        <v>7.2000000000000002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2" t="s">
        <v>171</v>
      </c>
      <c r="AU400" s="242" t="s">
        <v>167</v>
      </c>
      <c r="AV400" s="14" t="s">
        <v>167</v>
      </c>
      <c r="AW400" s="14" t="s">
        <v>33</v>
      </c>
      <c r="AX400" s="14" t="s">
        <v>71</v>
      </c>
      <c r="AY400" s="242" t="s">
        <v>157</v>
      </c>
    </row>
    <row r="401" s="14" customFormat="1">
      <c r="A401" s="14"/>
      <c r="B401" s="232"/>
      <c r="C401" s="233"/>
      <c r="D401" s="217" t="s">
        <v>171</v>
      </c>
      <c r="E401" s="234" t="s">
        <v>19</v>
      </c>
      <c r="F401" s="235" t="s">
        <v>340</v>
      </c>
      <c r="G401" s="233"/>
      <c r="H401" s="236">
        <v>1.8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2" t="s">
        <v>171</v>
      </c>
      <c r="AU401" s="242" t="s">
        <v>167</v>
      </c>
      <c r="AV401" s="14" t="s">
        <v>167</v>
      </c>
      <c r="AW401" s="14" t="s">
        <v>33</v>
      </c>
      <c r="AX401" s="14" t="s">
        <v>71</v>
      </c>
      <c r="AY401" s="242" t="s">
        <v>157</v>
      </c>
    </row>
    <row r="402" s="14" customFormat="1">
      <c r="A402" s="14"/>
      <c r="B402" s="232"/>
      <c r="C402" s="233"/>
      <c r="D402" s="217" t="s">
        <v>171</v>
      </c>
      <c r="E402" s="234" t="s">
        <v>19</v>
      </c>
      <c r="F402" s="235" t="s">
        <v>341</v>
      </c>
      <c r="G402" s="233"/>
      <c r="H402" s="236">
        <v>2.3999999999999999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2" t="s">
        <v>171</v>
      </c>
      <c r="AU402" s="242" t="s">
        <v>167</v>
      </c>
      <c r="AV402" s="14" t="s">
        <v>167</v>
      </c>
      <c r="AW402" s="14" t="s">
        <v>33</v>
      </c>
      <c r="AX402" s="14" t="s">
        <v>71</v>
      </c>
      <c r="AY402" s="242" t="s">
        <v>157</v>
      </c>
    </row>
    <row r="403" s="14" customFormat="1">
      <c r="A403" s="14"/>
      <c r="B403" s="232"/>
      <c r="C403" s="233"/>
      <c r="D403" s="217" t="s">
        <v>171</v>
      </c>
      <c r="E403" s="234" t="s">
        <v>19</v>
      </c>
      <c r="F403" s="235" t="s">
        <v>233</v>
      </c>
      <c r="G403" s="233"/>
      <c r="H403" s="236">
        <v>1.5</v>
      </c>
      <c r="I403" s="237"/>
      <c r="J403" s="233"/>
      <c r="K403" s="233"/>
      <c r="L403" s="238"/>
      <c r="M403" s="239"/>
      <c r="N403" s="240"/>
      <c r="O403" s="240"/>
      <c r="P403" s="240"/>
      <c r="Q403" s="240"/>
      <c r="R403" s="240"/>
      <c r="S403" s="240"/>
      <c r="T403" s="24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2" t="s">
        <v>171</v>
      </c>
      <c r="AU403" s="242" t="s">
        <v>167</v>
      </c>
      <c r="AV403" s="14" t="s">
        <v>167</v>
      </c>
      <c r="AW403" s="14" t="s">
        <v>33</v>
      </c>
      <c r="AX403" s="14" t="s">
        <v>71</v>
      </c>
      <c r="AY403" s="242" t="s">
        <v>157</v>
      </c>
    </row>
    <row r="404" s="15" customFormat="1">
      <c r="A404" s="15"/>
      <c r="B404" s="243"/>
      <c r="C404" s="244"/>
      <c r="D404" s="217" t="s">
        <v>171</v>
      </c>
      <c r="E404" s="245" t="s">
        <v>19</v>
      </c>
      <c r="F404" s="246" t="s">
        <v>191</v>
      </c>
      <c r="G404" s="244"/>
      <c r="H404" s="247">
        <v>67.600000000000009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3" t="s">
        <v>171</v>
      </c>
      <c r="AU404" s="253" t="s">
        <v>167</v>
      </c>
      <c r="AV404" s="15" t="s">
        <v>166</v>
      </c>
      <c r="AW404" s="15" t="s">
        <v>33</v>
      </c>
      <c r="AX404" s="15" t="s">
        <v>79</v>
      </c>
      <c r="AY404" s="253" t="s">
        <v>157</v>
      </c>
    </row>
    <row r="405" s="2" customFormat="1" ht="24.15" customHeight="1">
      <c r="A405" s="38"/>
      <c r="B405" s="39"/>
      <c r="C405" s="254" t="s">
        <v>342</v>
      </c>
      <c r="D405" s="254" t="s">
        <v>201</v>
      </c>
      <c r="E405" s="255" t="s">
        <v>343</v>
      </c>
      <c r="F405" s="256" t="s">
        <v>344</v>
      </c>
      <c r="G405" s="257" t="s">
        <v>164</v>
      </c>
      <c r="H405" s="258">
        <v>21.596</v>
      </c>
      <c r="I405" s="259"/>
      <c r="J405" s="260">
        <f>ROUND(I405*H405,2)</f>
        <v>0</v>
      </c>
      <c r="K405" s="256" t="s">
        <v>165</v>
      </c>
      <c r="L405" s="261"/>
      <c r="M405" s="262" t="s">
        <v>19</v>
      </c>
      <c r="N405" s="263" t="s">
        <v>43</v>
      </c>
      <c r="O405" s="84"/>
      <c r="P405" s="213">
        <f>O405*H405</f>
        <v>0</v>
      </c>
      <c r="Q405" s="213">
        <v>0.00089999999999999998</v>
      </c>
      <c r="R405" s="213">
        <f>Q405*H405</f>
        <v>0.0194364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204</v>
      </c>
      <c r="AT405" s="215" t="s">
        <v>201</v>
      </c>
      <c r="AU405" s="215" t="s">
        <v>167</v>
      </c>
      <c r="AY405" s="17" t="s">
        <v>157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167</v>
      </c>
      <c r="BK405" s="216">
        <f>ROUND(I405*H405,2)</f>
        <v>0</v>
      </c>
      <c r="BL405" s="17" t="s">
        <v>166</v>
      </c>
      <c r="BM405" s="215" t="s">
        <v>345</v>
      </c>
    </row>
    <row r="406" s="2" customFormat="1">
      <c r="A406" s="38"/>
      <c r="B406" s="39"/>
      <c r="C406" s="40"/>
      <c r="D406" s="217" t="s">
        <v>169</v>
      </c>
      <c r="E406" s="40"/>
      <c r="F406" s="218" t="s">
        <v>344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169</v>
      </c>
      <c r="AU406" s="17" t="s">
        <v>167</v>
      </c>
    </row>
    <row r="407" s="13" customFormat="1">
      <c r="A407" s="13"/>
      <c r="B407" s="222"/>
      <c r="C407" s="223"/>
      <c r="D407" s="217" t="s">
        <v>171</v>
      </c>
      <c r="E407" s="224" t="s">
        <v>19</v>
      </c>
      <c r="F407" s="225" t="s">
        <v>243</v>
      </c>
      <c r="G407" s="223"/>
      <c r="H407" s="224" t="s">
        <v>19</v>
      </c>
      <c r="I407" s="226"/>
      <c r="J407" s="223"/>
      <c r="K407" s="223"/>
      <c r="L407" s="227"/>
      <c r="M407" s="228"/>
      <c r="N407" s="229"/>
      <c r="O407" s="229"/>
      <c r="P407" s="229"/>
      <c r="Q407" s="229"/>
      <c r="R407" s="229"/>
      <c r="S407" s="229"/>
      <c r="T407" s="23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1" t="s">
        <v>171</v>
      </c>
      <c r="AU407" s="231" t="s">
        <v>167</v>
      </c>
      <c r="AV407" s="13" t="s">
        <v>79</v>
      </c>
      <c r="AW407" s="13" t="s">
        <v>33</v>
      </c>
      <c r="AX407" s="13" t="s">
        <v>71</v>
      </c>
      <c r="AY407" s="231" t="s">
        <v>157</v>
      </c>
    </row>
    <row r="408" s="14" customFormat="1">
      <c r="A408" s="14"/>
      <c r="B408" s="232"/>
      <c r="C408" s="233"/>
      <c r="D408" s="217" t="s">
        <v>171</v>
      </c>
      <c r="E408" s="234" t="s">
        <v>19</v>
      </c>
      <c r="F408" s="235" t="s">
        <v>244</v>
      </c>
      <c r="G408" s="233"/>
      <c r="H408" s="236">
        <v>8.0500000000000007</v>
      </c>
      <c r="I408" s="237"/>
      <c r="J408" s="233"/>
      <c r="K408" s="233"/>
      <c r="L408" s="238"/>
      <c r="M408" s="239"/>
      <c r="N408" s="240"/>
      <c r="O408" s="240"/>
      <c r="P408" s="240"/>
      <c r="Q408" s="240"/>
      <c r="R408" s="240"/>
      <c r="S408" s="240"/>
      <c r="T408" s="241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2" t="s">
        <v>171</v>
      </c>
      <c r="AU408" s="242" t="s">
        <v>167</v>
      </c>
      <c r="AV408" s="14" t="s">
        <v>167</v>
      </c>
      <c r="AW408" s="14" t="s">
        <v>33</v>
      </c>
      <c r="AX408" s="14" t="s">
        <v>71</v>
      </c>
      <c r="AY408" s="242" t="s">
        <v>157</v>
      </c>
    </row>
    <row r="409" s="13" customFormat="1">
      <c r="A409" s="13"/>
      <c r="B409" s="222"/>
      <c r="C409" s="223"/>
      <c r="D409" s="217" t="s">
        <v>171</v>
      </c>
      <c r="E409" s="224" t="s">
        <v>19</v>
      </c>
      <c r="F409" s="225" t="s">
        <v>245</v>
      </c>
      <c r="G409" s="223"/>
      <c r="H409" s="224" t="s">
        <v>19</v>
      </c>
      <c r="I409" s="226"/>
      <c r="J409" s="223"/>
      <c r="K409" s="223"/>
      <c r="L409" s="227"/>
      <c r="M409" s="228"/>
      <c r="N409" s="229"/>
      <c r="O409" s="229"/>
      <c r="P409" s="229"/>
      <c r="Q409" s="229"/>
      <c r="R409" s="229"/>
      <c r="S409" s="229"/>
      <c r="T409" s="23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1" t="s">
        <v>171</v>
      </c>
      <c r="AU409" s="231" t="s">
        <v>167</v>
      </c>
      <c r="AV409" s="13" t="s">
        <v>79</v>
      </c>
      <c r="AW409" s="13" t="s">
        <v>33</v>
      </c>
      <c r="AX409" s="13" t="s">
        <v>71</v>
      </c>
      <c r="AY409" s="231" t="s">
        <v>157</v>
      </c>
    </row>
    <row r="410" s="13" customFormat="1">
      <c r="A410" s="13"/>
      <c r="B410" s="222"/>
      <c r="C410" s="223"/>
      <c r="D410" s="217" t="s">
        <v>171</v>
      </c>
      <c r="E410" s="224" t="s">
        <v>19</v>
      </c>
      <c r="F410" s="225" t="s">
        <v>220</v>
      </c>
      <c r="G410" s="223"/>
      <c r="H410" s="224" t="s">
        <v>19</v>
      </c>
      <c r="I410" s="226"/>
      <c r="J410" s="223"/>
      <c r="K410" s="223"/>
      <c r="L410" s="227"/>
      <c r="M410" s="228"/>
      <c r="N410" s="229"/>
      <c r="O410" s="229"/>
      <c r="P410" s="229"/>
      <c r="Q410" s="229"/>
      <c r="R410" s="229"/>
      <c r="S410" s="229"/>
      <c r="T410" s="23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1" t="s">
        <v>171</v>
      </c>
      <c r="AU410" s="231" t="s">
        <v>167</v>
      </c>
      <c r="AV410" s="13" t="s">
        <v>79</v>
      </c>
      <c r="AW410" s="13" t="s">
        <v>33</v>
      </c>
      <c r="AX410" s="13" t="s">
        <v>71</v>
      </c>
      <c r="AY410" s="231" t="s">
        <v>157</v>
      </c>
    </row>
    <row r="411" s="14" customFormat="1">
      <c r="A411" s="14"/>
      <c r="B411" s="232"/>
      <c r="C411" s="233"/>
      <c r="D411" s="217" t="s">
        <v>171</v>
      </c>
      <c r="E411" s="234" t="s">
        <v>19</v>
      </c>
      <c r="F411" s="235" t="s">
        <v>246</v>
      </c>
      <c r="G411" s="233"/>
      <c r="H411" s="236">
        <v>4.4550000000000001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2" t="s">
        <v>171</v>
      </c>
      <c r="AU411" s="242" t="s">
        <v>167</v>
      </c>
      <c r="AV411" s="14" t="s">
        <v>167</v>
      </c>
      <c r="AW411" s="14" t="s">
        <v>33</v>
      </c>
      <c r="AX411" s="14" t="s">
        <v>71</v>
      </c>
      <c r="AY411" s="242" t="s">
        <v>157</v>
      </c>
    </row>
    <row r="412" s="14" customFormat="1">
      <c r="A412" s="14"/>
      <c r="B412" s="232"/>
      <c r="C412" s="233"/>
      <c r="D412" s="217" t="s">
        <v>171</v>
      </c>
      <c r="E412" s="234" t="s">
        <v>19</v>
      </c>
      <c r="F412" s="235" t="s">
        <v>247</v>
      </c>
      <c r="G412" s="233"/>
      <c r="H412" s="236">
        <v>2.9700000000000002</v>
      </c>
      <c r="I412" s="237"/>
      <c r="J412" s="233"/>
      <c r="K412" s="233"/>
      <c r="L412" s="238"/>
      <c r="M412" s="239"/>
      <c r="N412" s="240"/>
      <c r="O412" s="240"/>
      <c r="P412" s="240"/>
      <c r="Q412" s="240"/>
      <c r="R412" s="240"/>
      <c r="S412" s="240"/>
      <c r="T412" s="24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2" t="s">
        <v>171</v>
      </c>
      <c r="AU412" s="242" t="s">
        <v>167</v>
      </c>
      <c r="AV412" s="14" t="s">
        <v>167</v>
      </c>
      <c r="AW412" s="14" t="s">
        <v>33</v>
      </c>
      <c r="AX412" s="14" t="s">
        <v>71</v>
      </c>
      <c r="AY412" s="242" t="s">
        <v>157</v>
      </c>
    </row>
    <row r="413" s="14" customFormat="1">
      <c r="A413" s="14"/>
      <c r="B413" s="232"/>
      <c r="C413" s="233"/>
      <c r="D413" s="217" t="s">
        <v>171</v>
      </c>
      <c r="E413" s="234" t="s">
        <v>19</v>
      </c>
      <c r="F413" s="235" t="s">
        <v>248</v>
      </c>
      <c r="G413" s="233"/>
      <c r="H413" s="236">
        <v>2.3759999999999999</v>
      </c>
      <c r="I413" s="237"/>
      <c r="J413" s="233"/>
      <c r="K413" s="233"/>
      <c r="L413" s="238"/>
      <c r="M413" s="239"/>
      <c r="N413" s="240"/>
      <c r="O413" s="240"/>
      <c r="P413" s="240"/>
      <c r="Q413" s="240"/>
      <c r="R413" s="240"/>
      <c r="S413" s="240"/>
      <c r="T413" s="24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2" t="s">
        <v>171</v>
      </c>
      <c r="AU413" s="242" t="s">
        <v>167</v>
      </c>
      <c r="AV413" s="14" t="s">
        <v>167</v>
      </c>
      <c r="AW413" s="14" t="s">
        <v>33</v>
      </c>
      <c r="AX413" s="14" t="s">
        <v>71</v>
      </c>
      <c r="AY413" s="242" t="s">
        <v>157</v>
      </c>
    </row>
    <row r="414" s="14" customFormat="1">
      <c r="A414" s="14"/>
      <c r="B414" s="232"/>
      <c r="C414" s="233"/>
      <c r="D414" s="217" t="s">
        <v>171</v>
      </c>
      <c r="E414" s="234" t="s">
        <v>19</v>
      </c>
      <c r="F414" s="235" t="s">
        <v>249</v>
      </c>
      <c r="G414" s="233"/>
      <c r="H414" s="236">
        <v>0.495</v>
      </c>
      <c r="I414" s="237"/>
      <c r="J414" s="233"/>
      <c r="K414" s="233"/>
      <c r="L414" s="238"/>
      <c r="M414" s="239"/>
      <c r="N414" s="240"/>
      <c r="O414" s="240"/>
      <c r="P414" s="240"/>
      <c r="Q414" s="240"/>
      <c r="R414" s="240"/>
      <c r="S414" s="240"/>
      <c r="T414" s="24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2" t="s">
        <v>171</v>
      </c>
      <c r="AU414" s="242" t="s">
        <v>167</v>
      </c>
      <c r="AV414" s="14" t="s">
        <v>167</v>
      </c>
      <c r="AW414" s="14" t="s">
        <v>33</v>
      </c>
      <c r="AX414" s="14" t="s">
        <v>71</v>
      </c>
      <c r="AY414" s="242" t="s">
        <v>157</v>
      </c>
    </row>
    <row r="415" s="14" customFormat="1">
      <c r="A415" s="14"/>
      <c r="B415" s="232"/>
      <c r="C415" s="233"/>
      <c r="D415" s="217" t="s">
        <v>171</v>
      </c>
      <c r="E415" s="234" t="s">
        <v>19</v>
      </c>
      <c r="F415" s="235" t="s">
        <v>250</v>
      </c>
      <c r="G415" s="233"/>
      <c r="H415" s="236">
        <v>0.79200000000000004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2" t="s">
        <v>171</v>
      </c>
      <c r="AU415" s="242" t="s">
        <v>167</v>
      </c>
      <c r="AV415" s="14" t="s">
        <v>167</v>
      </c>
      <c r="AW415" s="14" t="s">
        <v>33</v>
      </c>
      <c r="AX415" s="14" t="s">
        <v>71</v>
      </c>
      <c r="AY415" s="242" t="s">
        <v>157</v>
      </c>
    </row>
    <row r="416" s="14" customFormat="1">
      <c r="A416" s="14"/>
      <c r="B416" s="232"/>
      <c r="C416" s="233"/>
      <c r="D416" s="217" t="s">
        <v>171</v>
      </c>
      <c r="E416" s="234" t="s">
        <v>19</v>
      </c>
      <c r="F416" s="235" t="s">
        <v>251</v>
      </c>
      <c r="G416" s="233"/>
      <c r="H416" s="236">
        <v>0.495</v>
      </c>
      <c r="I416" s="237"/>
      <c r="J416" s="233"/>
      <c r="K416" s="233"/>
      <c r="L416" s="238"/>
      <c r="M416" s="239"/>
      <c r="N416" s="240"/>
      <c r="O416" s="240"/>
      <c r="P416" s="240"/>
      <c r="Q416" s="240"/>
      <c r="R416" s="240"/>
      <c r="S416" s="240"/>
      <c r="T416" s="24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2" t="s">
        <v>171</v>
      </c>
      <c r="AU416" s="242" t="s">
        <v>167</v>
      </c>
      <c r="AV416" s="14" t="s">
        <v>167</v>
      </c>
      <c r="AW416" s="14" t="s">
        <v>33</v>
      </c>
      <c r="AX416" s="14" t="s">
        <v>71</v>
      </c>
      <c r="AY416" s="242" t="s">
        <v>157</v>
      </c>
    </row>
    <row r="417" s="15" customFormat="1">
      <c r="A417" s="15"/>
      <c r="B417" s="243"/>
      <c r="C417" s="244"/>
      <c r="D417" s="217" t="s">
        <v>171</v>
      </c>
      <c r="E417" s="245" t="s">
        <v>19</v>
      </c>
      <c r="F417" s="246" t="s">
        <v>191</v>
      </c>
      <c r="G417" s="244"/>
      <c r="H417" s="247">
        <v>19.633000000000006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3" t="s">
        <v>171</v>
      </c>
      <c r="AU417" s="253" t="s">
        <v>167</v>
      </c>
      <c r="AV417" s="15" t="s">
        <v>166</v>
      </c>
      <c r="AW417" s="15" t="s">
        <v>33</v>
      </c>
      <c r="AX417" s="15" t="s">
        <v>79</v>
      </c>
      <c r="AY417" s="253" t="s">
        <v>157</v>
      </c>
    </row>
    <row r="418" s="14" customFormat="1">
      <c r="A418" s="14"/>
      <c r="B418" s="232"/>
      <c r="C418" s="233"/>
      <c r="D418" s="217" t="s">
        <v>171</v>
      </c>
      <c r="E418" s="233"/>
      <c r="F418" s="235" t="s">
        <v>346</v>
      </c>
      <c r="G418" s="233"/>
      <c r="H418" s="236">
        <v>21.596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2" t="s">
        <v>171</v>
      </c>
      <c r="AU418" s="242" t="s">
        <v>167</v>
      </c>
      <c r="AV418" s="14" t="s">
        <v>167</v>
      </c>
      <c r="AW418" s="14" t="s">
        <v>4</v>
      </c>
      <c r="AX418" s="14" t="s">
        <v>79</v>
      </c>
      <c r="AY418" s="242" t="s">
        <v>157</v>
      </c>
    </row>
    <row r="419" s="2" customFormat="1" ht="37.8" customHeight="1">
      <c r="A419" s="38"/>
      <c r="B419" s="39"/>
      <c r="C419" s="204" t="s">
        <v>347</v>
      </c>
      <c r="D419" s="204" t="s">
        <v>161</v>
      </c>
      <c r="E419" s="205" t="s">
        <v>348</v>
      </c>
      <c r="F419" s="206" t="s">
        <v>349</v>
      </c>
      <c r="G419" s="207" t="s">
        <v>164</v>
      </c>
      <c r="H419" s="208">
        <v>7.9000000000000004</v>
      </c>
      <c r="I419" s="209"/>
      <c r="J419" s="210">
        <f>ROUND(I419*H419,2)</f>
        <v>0</v>
      </c>
      <c r="K419" s="206" t="s">
        <v>165</v>
      </c>
      <c r="L419" s="44"/>
      <c r="M419" s="211" t="s">
        <v>19</v>
      </c>
      <c r="N419" s="212" t="s">
        <v>43</v>
      </c>
      <c r="O419" s="84"/>
      <c r="P419" s="213">
        <f>O419*H419</f>
        <v>0</v>
      </c>
      <c r="Q419" s="213">
        <v>0.0095999999999999992</v>
      </c>
      <c r="R419" s="213">
        <f>Q419*H419</f>
        <v>0.075839999999999991</v>
      </c>
      <c r="S419" s="213">
        <v>0</v>
      </c>
      <c r="T419" s="214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15" t="s">
        <v>166</v>
      </c>
      <c r="AT419" s="215" t="s">
        <v>161</v>
      </c>
      <c r="AU419" s="215" t="s">
        <v>167</v>
      </c>
      <c r="AY419" s="17" t="s">
        <v>157</v>
      </c>
      <c r="BE419" s="216">
        <f>IF(N419="základní",J419,0)</f>
        <v>0</v>
      </c>
      <c r="BF419" s="216">
        <f>IF(N419="snížená",J419,0)</f>
        <v>0</v>
      </c>
      <c r="BG419" s="216">
        <f>IF(N419="zákl. přenesená",J419,0)</f>
        <v>0</v>
      </c>
      <c r="BH419" s="216">
        <f>IF(N419="sníž. přenesená",J419,0)</f>
        <v>0</v>
      </c>
      <c r="BI419" s="216">
        <f>IF(N419="nulová",J419,0)</f>
        <v>0</v>
      </c>
      <c r="BJ419" s="17" t="s">
        <v>167</v>
      </c>
      <c r="BK419" s="216">
        <f>ROUND(I419*H419,2)</f>
        <v>0</v>
      </c>
      <c r="BL419" s="17" t="s">
        <v>166</v>
      </c>
      <c r="BM419" s="215" t="s">
        <v>350</v>
      </c>
    </row>
    <row r="420" s="2" customFormat="1">
      <c r="A420" s="38"/>
      <c r="B420" s="39"/>
      <c r="C420" s="40"/>
      <c r="D420" s="217" t="s">
        <v>169</v>
      </c>
      <c r="E420" s="40"/>
      <c r="F420" s="218" t="s">
        <v>351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169</v>
      </c>
      <c r="AU420" s="17" t="s">
        <v>167</v>
      </c>
    </row>
    <row r="421" s="13" customFormat="1">
      <c r="A421" s="13"/>
      <c r="B421" s="222"/>
      <c r="C421" s="223"/>
      <c r="D421" s="217" t="s">
        <v>171</v>
      </c>
      <c r="E421" s="224" t="s">
        <v>19</v>
      </c>
      <c r="F421" s="225" t="s">
        <v>234</v>
      </c>
      <c r="G421" s="223"/>
      <c r="H421" s="224" t="s">
        <v>19</v>
      </c>
      <c r="I421" s="226"/>
      <c r="J421" s="223"/>
      <c r="K421" s="223"/>
      <c r="L421" s="227"/>
      <c r="M421" s="228"/>
      <c r="N421" s="229"/>
      <c r="O421" s="229"/>
      <c r="P421" s="229"/>
      <c r="Q421" s="229"/>
      <c r="R421" s="229"/>
      <c r="S421" s="229"/>
      <c r="T421" s="23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1" t="s">
        <v>171</v>
      </c>
      <c r="AU421" s="231" t="s">
        <v>167</v>
      </c>
      <c r="AV421" s="13" t="s">
        <v>79</v>
      </c>
      <c r="AW421" s="13" t="s">
        <v>33</v>
      </c>
      <c r="AX421" s="13" t="s">
        <v>71</v>
      </c>
      <c r="AY421" s="231" t="s">
        <v>157</v>
      </c>
    </row>
    <row r="422" s="14" customFormat="1">
      <c r="A422" s="14"/>
      <c r="B422" s="232"/>
      <c r="C422" s="233"/>
      <c r="D422" s="217" t="s">
        <v>171</v>
      </c>
      <c r="E422" s="234" t="s">
        <v>19</v>
      </c>
      <c r="F422" s="235" t="s">
        <v>235</v>
      </c>
      <c r="G422" s="233"/>
      <c r="H422" s="236">
        <v>7.9000000000000004</v>
      </c>
      <c r="I422" s="237"/>
      <c r="J422" s="233"/>
      <c r="K422" s="233"/>
      <c r="L422" s="238"/>
      <c r="M422" s="239"/>
      <c r="N422" s="240"/>
      <c r="O422" s="240"/>
      <c r="P422" s="240"/>
      <c r="Q422" s="240"/>
      <c r="R422" s="240"/>
      <c r="S422" s="240"/>
      <c r="T422" s="24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2" t="s">
        <v>171</v>
      </c>
      <c r="AU422" s="242" t="s">
        <v>167</v>
      </c>
      <c r="AV422" s="14" t="s">
        <v>167</v>
      </c>
      <c r="AW422" s="14" t="s">
        <v>33</v>
      </c>
      <c r="AX422" s="14" t="s">
        <v>79</v>
      </c>
      <c r="AY422" s="242" t="s">
        <v>157</v>
      </c>
    </row>
    <row r="423" s="2" customFormat="1" ht="24.15" customHeight="1">
      <c r="A423" s="38"/>
      <c r="B423" s="39"/>
      <c r="C423" s="254" t="s">
        <v>352</v>
      </c>
      <c r="D423" s="254" t="s">
        <v>201</v>
      </c>
      <c r="E423" s="255" t="s">
        <v>353</v>
      </c>
      <c r="F423" s="256" t="s">
        <v>354</v>
      </c>
      <c r="G423" s="257" t="s">
        <v>164</v>
      </c>
      <c r="H423" s="258">
        <v>8.0579999999999998</v>
      </c>
      <c r="I423" s="259"/>
      <c r="J423" s="260">
        <f>ROUND(I423*H423,2)</f>
        <v>0</v>
      </c>
      <c r="K423" s="256" t="s">
        <v>165</v>
      </c>
      <c r="L423" s="261"/>
      <c r="M423" s="262" t="s">
        <v>19</v>
      </c>
      <c r="N423" s="263" t="s">
        <v>43</v>
      </c>
      <c r="O423" s="84"/>
      <c r="P423" s="213">
        <f>O423*H423</f>
        <v>0</v>
      </c>
      <c r="Q423" s="213">
        <v>0.017999999999999999</v>
      </c>
      <c r="R423" s="213">
        <f>Q423*H423</f>
        <v>0.14504399999999998</v>
      </c>
      <c r="S423" s="213">
        <v>0</v>
      </c>
      <c r="T423" s="21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15" t="s">
        <v>204</v>
      </c>
      <c r="AT423" s="215" t="s">
        <v>201</v>
      </c>
      <c r="AU423" s="215" t="s">
        <v>167</v>
      </c>
      <c r="AY423" s="17" t="s">
        <v>157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7" t="s">
        <v>167</v>
      </c>
      <c r="BK423" s="216">
        <f>ROUND(I423*H423,2)</f>
        <v>0</v>
      </c>
      <c r="BL423" s="17" t="s">
        <v>166</v>
      </c>
      <c r="BM423" s="215" t="s">
        <v>355</v>
      </c>
    </row>
    <row r="424" s="2" customFormat="1">
      <c r="A424" s="38"/>
      <c r="B424" s="39"/>
      <c r="C424" s="40"/>
      <c r="D424" s="217" t="s">
        <v>169</v>
      </c>
      <c r="E424" s="40"/>
      <c r="F424" s="218" t="s">
        <v>354</v>
      </c>
      <c r="G424" s="40"/>
      <c r="H424" s="40"/>
      <c r="I424" s="219"/>
      <c r="J424" s="40"/>
      <c r="K424" s="40"/>
      <c r="L424" s="44"/>
      <c r="M424" s="220"/>
      <c r="N424" s="221"/>
      <c r="O424" s="84"/>
      <c r="P424" s="84"/>
      <c r="Q424" s="84"/>
      <c r="R424" s="84"/>
      <c r="S424" s="84"/>
      <c r="T424" s="85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169</v>
      </c>
      <c r="AU424" s="17" t="s">
        <v>167</v>
      </c>
    </row>
    <row r="425" s="14" customFormat="1">
      <c r="A425" s="14"/>
      <c r="B425" s="232"/>
      <c r="C425" s="233"/>
      <c r="D425" s="217" t="s">
        <v>171</v>
      </c>
      <c r="E425" s="233"/>
      <c r="F425" s="235" t="s">
        <v>356</v>
      </c>
      <c r="G425" s="233"/>
      <c r="H425" s="236">
        <v>8.0579999999999998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2" t="s">
        <v>171</v>
      </c>
      <c r="AU425" s="242" t="s">
        <v>167</v>
      </c>
      <c r="AV425" s="14" t="s">
        <v>167</v>
      </c>
      <c r="AW425" s="14" t="s">
        <v>4</v>
      </c>
      <c r="AX425" s="14" t="s">
        <v>79</v>
      </c>
      <c r="AY425" s="242" t="s">
        <v>157</v>
      </c>
    </row>
    <row r="426" s="2" customFormat="1" ht="37.8" customHeight="1">
      <c r="A426" s="38"/>
      <c r="B426" s="39"/>
      <c r="C426" s="204" t="s">
        <v>357</v>
      </c>
      <c r="D426" s="204" t="s">
        <v>161</v>
      </c>
      <c r="E426" s="205" t="s">
        <v>358</v>
      </c>
      <c r="F426" s="206" t="s">
        <v>359</v>
      </c>
      <c r="G426" s="207" t="s">
        <v>274</v>
      </c>
      <c r="H426" s="208">
        <v>4.9000000000000004</v>
      </c>
      <c r="I426" s="209"/>
      <c r="J426" s="210">
        <f>ROUND(I426*H426,2)</f>
        <v>0</v>
      </c>
      <c r="K426" s="206" t="s">
        <v>165</v>
      </c>
      <c r="L426" s="44"/>
      <c r="M426" s="211" t="s">
        <v>19</v>
      </c>
      <c r="N426" s="212" t="s">
        <v>43</v>
      </c>
      <c r="O426" s="84"/>
      <c r="P426" s="213">
        <f>O426*H426</f>
        <v>0</v>
      </c>
      <c r="Q426" s="213">
        <v>0.0033899999999999998</v>
      </c>
      <c r="R426" s="213">
        <f>Q426*H426</f>
        <v>0.016611000000000001</v>
      </c>
      <c r="S426" s="213">
        <v>0</v>
      </c>
      <c r="T426" s="21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15" t="s">
        <v>166</v>
      </c>
      <c r="AT426" s="215" t="s">
        <v>161</v>
      </c>
      <c r="AU426" s="215" t="s">
        <v>167</v>
      </c>
      <c r="AY426" s="17" t="s">
        <v>157</v>
      </c>
      <c r="BE426" s="216">
        <f>IF(N426="základní",J426,0)</f>
        <v>0</v>
      </c>
      <c r="BF426" s="216">
        <f>IF(N426="snížená",J426,0)</f>
        <v>0</v>
      </c>
      <c r="BG426" s="216">
        <f>IF(N426="zákl. přenesená",J426,0)</f>
        <v>0</v>
      </c>
      <c r="BH426" s="216">
        <f>IF(N426="sníž. přenesená",J426,0)</f>
        <v>0</v>
      </c>
      <c r="BI426" s="216">
        <f>IF(N426="nulová",J426,0)</f>
        <v>0</v>
      </c>
      <c r="BJ426" s="17" t="s">
        <v>167</v>
      </c>
      <c r="BK426" s="216">
        <f>ROUND(I426*H426,2)</f>
        <v>0</v>
      </c>
      <c r="BL426" s="17" t="s">
        <v>166</v>
      </c>
      <c r="BM426" s="215" t="s">
        <v>360</v>
      </c>
    </row>
    <row r="427" s="2" customFormat="1">
      <c r="A427" s="38"/>
      <c r="B427" s="39"/>
      <c r="C427" s="40"/>
      <c r="D427" s="217" t="s">
        <v>169</v>
      </c>
      <c r="E427" s="40"/>
      <c r="F427" s="218" t="s">
        <v>361</v>
      </c>
      <c r="G427" s="40"/>
      <c r="H427" s="40"/>
      <c r="I427" s="219"/>
      <c r="J427" s="40"/>
      <c r="K427" s="40"/>
      <c r="L427" s="44"/>
      <c r="M427" s="220"/>
      <c r="N427" s="221"/>
      <c r="O427" s="84"/>
      <c r="P427" s="84"/>
      <c r="Q427" s="84"/>
      <c r="R427" s="84"/>
      <c r="S427" s="84"/>
      <c r="T427" s="85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169</v>
      </c>
      <c r="AU427" s="17" t="s">
        <v>167</v>
      </c>
    </row>
    <row r="428" s="13" customFormat="1">
      <c r="A428" s="13"/>
      <c r="B428" s="222"/>
      <c r="C428" s="223"/>
      <c r="D428" s="217" t="s">
        <v>171</v>
      </c>
      <c r="E428" s="224" t="s">
        <v>19</v>
      </c>
      <c r="F428" s="225" t="s">
        <v>252</v>
      </c>
      <c r="G428" s="223"/>
      <c r="H428" s="224" t="s">
        <v>19</v>
      </c>
      <c r="I428" s="226"/>
      <c r="J428" s="223"/>
      <c r="K428" s="223"/>
      <c r="L428" s="227"/>
      <c r="M428" s="228"/>
      <c r="N428" s="229"/>
      <c r="O428" s="229"/>
      <c r="P428" s="229"/>
      <c r="Q428" s="229"/>
      <c r="R428" s="229"/>
      <c r="S428" s="229"/>
      <c r="T428" s="23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1" t="s">
        <v>171</v>
      </c>
      <c r="AU428" s="231" t="s">
        <v>167</v>
      </c>
      <c r="AV428" s="13" t="s">
        <v>79</v>
      </c>
      <c r="AW428" s="13" t="s">
        <v>33</v>
      </c>
      <c r="AX428" s="13" t="s">
        <v>71</v>
      </c>
      <c r="AY428" s="231" t="s">
        <v>157</v>
      </c>
    </row>
    <row r="429" s="14" customFormat="1">
      <c r="A429" s="14"/>
      <c r="B429" s="232"/>
      <c r="C429" s="233"/>
      <c r="D429" s="217" t="s">
        <v>171</v>
      </c>
      <c r="E429" s="234" t="s">
        <v>19</v>
      </c>
      <c r="F429" s="235" t="s">
        <v>285</v>
      </c>
      <c r="G429" s="233"/>
      <c r="H429" s="236">
        <v>4.9000000000000004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2" t="s">
        <v>171</v>
      </c>
      <c r="AU429" s="242" t="s">
        <v>167</v>
      </c>
      <c r="AV429" s="14" t="s">
        <v>167</v>
      </c>
      <c r="AW429" s="14" t="s">
        <v>33</v>
      </c>
      <c r="AX429" s="14" t="s">
        <v>79</v>
      </c>
      <c r="AY429" s="242" t="s">
        <v>157</v>
      </c>
    </row>
    <row r="430" s="2" customFormat="1" ht="24.15" customHeight="1">
      <c r="A430" s="38"/>
      <c r="B430" s="39"/>
      <c r="C430" s="254" t="s">
        <v>362</v>
      </c>
      <c r="D430" s="254" t="s">
        <v>201</v>
      </c>
      <c r="E430" s="255" t="s">
        <v>363</v>
      </c>
      <c r="F430" s="256" t="s">
        <v>364</v>
      </c>
      <c r="G430" s="257" t="s">
        <v>164</v>
      </c>
      <c r="H430" s="258">
        <v>1.7789999999999999</v>
      </c>
      <c r="I430" s="259"/>
      <c r="J430" s="260">
        <f>ROUND(I430*H430,2)</f>
        <v>0</v>
      </c>
      <c r="K430" s="256" t="s">
        <v>165</v>
      </c>
      <c r="L430" s="261"/>
      <c r="M430" s="262" t="s">
        <v>19</v>
      </c>
      <c r="N430" s="263" t="s">
        <v>43</v>
      </c>
      <c r="O430" s="84"/>
      <c r="P430" s="213">
        <f>O430*H430</f>
        <v>0</v>
      </c>
      <c r="Q430" s="213">
        <v>0.0060000000000000001</v>
      </c>
      <c r="R430" s="213">
        <f>Q430*H430</f>
        <v>0.010674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204</v>
      </c>
      <c r="AT430" s="215" t="s">
        <v>201</v>
      </c>
      <c r="AU430" s="215" t="s">
        <v>167</v>
      </c>
      <c r="AY430" s="17" t="s">
        <v>157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167</v>
      </c>
      <c r="BK430" s="216">
        <f>ROUND(I430*H430,2)</f>
        <v>0</v>
      </c>
      <c r="BL430" s="17" t="s">
        <v>166</v>
      </c>
      <c r="BM430" s="215" t="s">
        <v>365</v>
      </c>
    </row>
    <row r="431" s="2" customFormat="1">
      <c r="A431" s="38"/>
      <c r="B431" s="39"/>
      <c r="C431" s="40"/>
      <c r="D431" s="217" t="s">
        <v>169</v>
      </c>
      <c r="E431" s="40"/>
      <c r="F431" s="218" t="s">
        <v>364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169</v>
      </c>
      <c r="AU431" s="17" t="s">
        <v>167</v>
      </c>
    </row>
    <row r="432" s="13" customFormat="1">
      <c r="A432" s="13"/>
      <c r="B432" s="222"/>
      <c r="C432" s="223"/>
      <c r="D432" s="217" t="s">
        <v>171</v>
      </c>
      <c r="E432" s="224" t="s">
        <v>19</v>
      </c>
      <c r="F432" s="225" t="s">
        <v>252</v>
      </c>
      <c r="G432" s="223"/>
      <c r="H432" s="224" t="s">
        <v>19</v>
      </c>
      <c r="I432" s="226"/>
      <c r="J432" s="223"/>
      <c r="K432" s="223"/>
      <c r="L432" s="227"/>
      <c r="M432" s="228"/>
      <c r="N432" s="229"/>
      <c r="O432" s="229"/>
      <c r="P432" s="229"/>
      <c r="Q432" s="229"/>
      <c r="R432" s="229"/>
      <c r="S432" s="229"/>
      <c r="T432" s="23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1" t="s">
        <v>171</v>
      </c>
      <c r="AU432" s="231" t="s">
        <v>167</v>
      </c>
      <c r="AV432" s="13" t="s">
        <v>79</v>
      </c>
      <c r="AW432" s="13" t="s">
        <v>33</v>
      </c>
      <c r="AX432" s="13" t="s">
        <v>71</v>
      </c>
      <c r="AY432" s="231" t="s">
        <v>157</v>
      </c>
    </row>
    <row r="433" s="14" customFormat="1">
      <c r="A433" s="14"/>
      <c r="B433" s="232"/>
      <c r="C433" s="233"/>
      <c r="D433" s="217" t="s">
        <v>171</v>
      </c>
      <c r="E433" s="234" t="s">
        <v>19</v>
      </c>
      <c r="F433" s="235" t="s">
        <v>253</v>
      </c>
      <c r="G433" s="233"/>
      <c r="H433" s="236">
        <v>1.617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2" t="s">
        <v>171</v>
      </c>
      <c r="AU433" s="242" t="s">
        <v>167</v>
      </c>
      <c r="AV433" s="14" t="s">
        <v>167</v>
      </c>
      <c r="AW433" s="14" t="s">
        <v>33</v>
      </c>
      <c r="AX433" s="14" t="s">
        <v>79</v>
      </c>
      <c r="AY433" s="242" t="s">
        <v>157</v>
      </c>
    </row>
    <row r="434" s="14" customFormat="1">
      <c r="A434" s="14"/>
      <c r="B434" s="232"/>
      <c r="C434" s="233"/>
      <c r="D434" s="217" t="s">
        <v>171</v>
      </c>
      <c r="E434" s="233"/>
      <c r="F434" s="235" t="s">
        <v>366</v>
      </c>
      <c r="G434" s="233"/>
      <c r="H434" s="236">
        <v>1.7789999999999999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2" t="s">
        <v>171</v>
      </c>
      <c r="AU434" s="242" t="s">
        <v>167</v>
      </c>
      <c r="AV434" s="14" t="s">
        <v>167</v>
      </c>
      <c r="AW434" s="14" t="s">
        <v>4</v>
      </c>
      <c r="AX434" s="14" t="s">
        <v>79</v>
      </c>
      <c r="AY434" s="242" t="s">
        <v>157</v>
      </c>
    </row>
    <row r="435" s="2" customFormat="1" ht="24.15" customHeight="1">
      <c r="A435" s="38"/>
      <c r="B435" s="39"/>
      <c r="C435" s="204" t="s">
        <v>367</v>
      </c>
      <c r="D435" s="204" t="s">
        <v>161</v>
      </c>
      <c r="E435" s="205" t="s">
        <v>368</v>
      </c>
      <c r="F435" s="206" t="s">
        <v>369</v>
      </c>
      <c r="G435" s="207" t="s">
        <v>164</v>
      </c>
      <c r="H435" s="208">
        <v>310.73000000000002</v>
      </c>
      <c r="I435" s="209"/>
      <c r="J435" s="210">
        <f>ROUND(I435*H435,2)</f>
        <v>0</v>
      </c>
      <c r="K435" s="206" t="s">
        <v>165</v>
      </c>
      <c r="L435" s="44"/>
      <c r="M435" s="211" t="s">
        <v>19</v>
      </c>
      <c r="N435" s="212" t="s">
        <v>43</v>
      </c>
      <c r="O435" s="84"/>
      <c r="P435" s="213">
        <f>O435*H435</f>
        <v>0</v>
      </c>
      <c r="Q435" s="213">
        <v>6.0000000000000002E-05</v>
      </c>
      <c r="R435" s="213">
        <f>Q435*H435</f>
        <v>0.018643800000000002</v>
      </c>
      <c r="S435" s="213">
        <v>0</v>
      </c>
      <c r="T435" s="214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15" t="s">
        <v>166</v>
      </c>
      <c r="AT435" s="215" t="s">
        <v>161</v>
      </c>
      <c r="AU435" s="215" t="s">
        <v>167</v>
      </c>
      <c r="AY435" s="17" t="s">
        <v>157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7" t="s">
        <v>167</v>
      </c>
      <c r="BK435" s="216">
        <f>ROUND(I435*H435,2)</f>
        <v>0</v>
      </c>
      <c r="BL435" s="17" t="s">
        <v>166</v>
      </c>
      <c r="BM435" s="215" t="s">
        <v>370</v>
      </c>
    </row>
    <row r="436" s="2" customFormat="1">
      <c r="A436" s="38"/>
      <c r="B436" s="39"/>
      <c r="C436" s="40"/>
      <c r="D436" s="217" t="s">
        <v>169</v>
      </c>
      <c r="E436" s="40"/>
      <c r="F436" s="218" t="s">
        <v>371</v>
      </c>
      <c r="G436" s="40"/>
      <c r="H436" s="40"/>
      <c r="I436" s="219"/>
      <c r="J436" s="40"/>
      <c r="K436" s="40"/>
      <c r="L436" s="44"/>
      <c r="M436" s="220"/>
      <c r="N436" s="221"/>
      <c r="O436" s="84"/>
      <c r="P436" s="84"/>
      <c r="Q436" s="84"/>
      <c r="R436" s="84"/>
      <c r="S436" s="84"/>
      <c r="T436" s="85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169</v>
      </c>
      <c r="AU436" s="17" t="s">
        <v>167</v>
      </c>
    </row>
    <row r="437" s="13" customFormat="1">
      <c r="A437" s="13"/>
      <c r="B437" s="222"/>
      <c r="C437" s="223"/>
      <c r="D437" s="217" t="s">
        <v>171</v>
      </c>
      <c r="E437" s="224" t="s">
        <v>19</v>
      </c>
      <c r="F437" s="225" t="s">
        <v>218</v>
      </c>
      <c r="G437" s="223"/>
      <c r="H437" s="224" t="s">
        <v>19</v>
      </c>
      <c r="I437" s="226"/>
      <c r="J437" s="223"/>
      <c r="K437" s="223"/>
      <c r="L437" s="227"/>
      <c r="M437" s="228"/>
      <c r="N437" s="229"/>
      <c r="O437" s="229"/>
      <c r="P437" s="229"/>
      <c r="Q437" s="229"/>
      <c r="R437" s="229"/>
      <c r="S437" s="229"/>
      <c r="T437" s="23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1" t="s">
        <v>171</v>
      </c>
      <c r="AU437" s="231" t="s">
        <v>167</v>
      </c>
      <c r="AV437" s="13" t="s">
        <v>79</v>
      </c>
      <c r="AW437" s="13" t="s">
        <v>33</v>
      </c>
      <c r="AX437" s="13" t="s">
        <v>71</v>
      </c>
      <c r="AY437" s="231" t="s">
        <v>157</v>
      </c>
    </row>
    <row r="438" s="14" customFormat="1">
      <c r="A438" s="14"/>
      <c r="B438" s="232"/>
      <c r="C438" s="233"/>
      <c r="D438" s="217" t="s">
        <v>171</v>
      </c>
      <c r="E438" s="234" t="s">
        <v>19</v>
      </c>
      <c r="F438" s="235" t="s">
        <v>219</v>
      </c>
      <c r="G438" s="233"/>
      <c r="H438" s="236">
        <v>314.375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2" t="s">
        <v>171</v>
      </c>
      <c r="AU438" s="242" t="s">
        <v>167</v>
      </c>
      <c r="AV438" s="14" t="s">
        <v>167</v>
      </c>
      <c r="AW438" s="14" t="s">
        <v>33</v>
      </c>
      <c r="AX438" s="14" t="s">
        <v>71</v>
      </c>
      <c r="AY438" s="242" t="s">
        <v>157</v>
      </c>
    </row>
    <row r="439" s="13" customFormat="1">
      <c r="A439" s="13"/>
      <c r="B439" s="222"/>
      <c r="C439" s="223"/>
      <c r="D439" s="217" t="s">
        <v>171</v>
      </c>
      <c r="E439" s="224" t="s">
        <v>19</v>
      </c>
      <c r="F439" s="225" t="s">
        <v>220</v>
      </c>
      <c r="G439" s="223"/>
      <c r="H439" s="224" t="s">
        <v>19</v>
      </c>
      <c r="I439" s="226"/>
      <c r="J439" s="223"/>
      <c r="K439" s="223"/>
      <c r="L439" s="227"/>
      <c r="M439" s="228"/>
      <c r="N439" s="229"/>
      <c r="O439" s="229"/>
      <c r="P439" s="229"/>
      <c r="Q439" s="229"/>
      <c r="R439" s="229"/>
      <c r="S439" s="229"/>
      <c r="T439" s="23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1" t="s">
        <v>171</v>
      </c>
      <c r="AU439" s="231" t="s">
        <v>167</v>
      </c>
      <c r="AV439" s="13" t="s">
        <v>79</v>
      </c>
      <c r="AW439" s="13" t="s">
        <v>33</v>
      </c>
      <c r="AX439" s="13" t="s">
        <v>71</v>
      </c>
      <c r="AY439" s="231" t="s">
        <v>157</v>
      </c>
    </row>
    <row r="440" s="14" customFormat="1">
      <c r="A440" s="14"/>
      <c r="B440" s="232"/>
      <c r="C440" s="233"/>
      <c r="D440" s="217" t="s">
        <v>171</v>
      </c>
      <c r="E440" s="234" t="s">
        <v>19</v>
      </c>
      <c r="F440" s="235" t="s">
        <v>221</v>
      </c>
      <c r="G440" s="233"/>
      <c r="H440" s="236">
        <v>-20.25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2" t="s">
        <v>171</v>
      </c>
      <c r="AU440" s="242" t="s">
        <v>167</v>
      </c>
      <c r="AV440" s="14" t="s">
        <v>167</v>
      </c>
      <c r="AW440" s="14" t="s">
        <v>33</v>
      </c>
      <c r="AX440" s="14" t="s">
        <v>71</v>
      </c>
      <c r="AY440" s="242" t="s">
        <v>157</v>
      </c>
    </row>
    <row r="441" s="14" customFormat="1">
      <c r="A441" s="14"/>
      <c r="B441" s="232"/>
      <c r="C441" s="233"/>
      <c r="D441" s="217" t="s">
        <v>171</v>
      </c>
      <c r="E441" s="234" t="s">
        <v>19</v>
      </c>
      <c r="F441" s="235" t="s">
        <v>222</v>
      </c>
      <c r="G441" s="233"/>
      <c r="H441" s="236">
        <v>-13.5</v>
      </c>
      <c r="I441" s="237"/>
      <c r="J441" s="233"/>
      <c r="K441" s="233"/>
      <c r="L441" s="238"/>
      <c r="M441" s="239"/>
      <c r="N441" s="240"/>
      <c r="O441" s="240"/>
      <c r="P441" s="240"/>
      <c r="Q441" s="240"/>
      <c r="R441" s="240"/>
      <c r="S441" s="240"/>
      <c r="T441" s="24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2" t="s">
        <v>171</v>
      </c>
      <c r="AU441" s="242" t="s">
        <v>167</v>
      </c>
      <c r="AV441" s="14" t="s">
        <v>167</v>
      </c>
      <c r="AW441" s="14" t="s">
        <v>33</v>
      </c>
      <c r="AX441" s="14" t="s">
        <v>71</v>
      </c>
      <c r="AY441" s="242" t="s">
        <v>157</v>
      </c>
    </row>
    <row r="442" s="14" customFormat="1">
      <c r="A442" s="14"/>
      <c r="B442" s="232"/>
      <c r="C442" s="233"/>
      <c r="D442" s="217" t="s">
        <v>171</v>
      </c>
      <c r="E442" s="234" t="s">
        <v>19</v>
      </c>
      <c r="F442" s="235" t="s">
        <v>223</v>
      </c>
      <c r="G442" s="233"/>
      <c r="H442" s="236">
        <v>-10.800000000000001</v>
      </c>
      <c r="I442" s="237"/>
      <c r="J442" s="233"/>
      <c r="K442" s="233"/>
      <c r="L442" s="238"/>
      <c r="M442" s="239"/>
      <c r="N442" s="240"/>
      <c r="O442" s="240"/>
      <c r="P442" s="240"/>
      <c r="Q442" s="240"/>
      <c r="R442" s="240"/>
      <c r="S442" s="240"/>
      <c r="T442" s="24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2" t="s">
        <v>171</v>
      </c>
      <c r="AU442" s="242" t="s">
        <v>167</v>
      </c>
      <c r="AV442" s="14" t="s">
        <v>167</v>
      </c>
      <c r="AW442" s="14" t="s">
        <v>33</v>
      </c>
      <c r="AX442" s="14" t="s">
        <v>71</v>
      </c>
      <c r="AY442" s="242" t="s">
        <v>157</v>
      </c>
    </row>
    <row r="443" s="14" customFormat="1">
      <c r="A443" s="14"/>
      <c r="B443" s="232"/>
      <c r="C443" s="233"/>
      <c r="D443" s="217" t="s">
        <v>171</v>
      </c>
      <c r="E443" s="234" t="s">
        <v>19</v>
      </c>
      <c r="F443" s="235" t="s">
        <v>224</v>
      </c>
      <c r="G443" s="233"/>
      <c r="H443" s="236">
        <v>-2.25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42" t="s">
        <v>171</v>
      </c>
      <c r="AU443" s="242" t="s">
        <v>167</v>
      </c>
      <c r="AV443" s="14" t="s">
        <v>167</v>
      </c>
      <c r="AW443" s="14" t="s">
        <v>33</v>
      </c>
      <c r="AX443" s="14" t="s">
        <v>71</v>
      </c>
      <c r="AY443" s="242" t="s">
        <v>157</v>
      </c>
    </row>
    <row r="444" s="14" customFormat="1">
      <c r="A444" s="14"/>
      <c r="B444" s="232"/>
      <c r="C444" s="233"/>
      <c r="D444" s="217" t="s">
        <v>171</v>
      </c>
      <c r="E444" s="234" t="s">
        <v>19</v>
      </c>
      <c r="F444" s="235" t="s">
        <v>225</v>
      </c>
      <c r="G444" s="233"/>
      <c r="H444" s="236">
        <v>-5.5199999999999996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2" t="s">
        <v>171</v>
      </c>
      <c r="AU444" s="242" t="s">
        <v>167</v>
      </c>
      <c r="AV444" s="14" t="s">
        <v>167</v>
      </c>
      <c r="AW444" s="14" t="s">
        <v>33</v>
      </c>
      <c r="AX444" s="14" t="s">
        <v>71</v>
      </c>
      <c r="AY444" s="242" t="s">
        <v>157</v>
      </c>
    </row>
    <row r="445" s="14" customFormat="1">
      <c r="A445" s="14"/>
      <c r="B445" s="232"/>
      <c r="C445" s="233"/>
      <c r="D445" s="217" t="s">
        <v>171</v>
      </c>
      <c r="E445" s="234" t="s">
        <v>19</v>
      </c>
      <c r="F445" s="235" t="s">
        <v>227</v>
      </c>
      <c r="G445" s="233"/>
      <c r="H445" s="236">
        <v>-1.125</v>
      </c>
      <c r="I445" s="237"/>
      <c r="J445" s="233"/>
      <c r="K445" s="233"/>
      <c r="L445" s="238"/>
      <c r="M445" s="239"/>
      <c r="N445" s="240"/>
      <c r="O445" s="240"/>
      <c r="P445" s="240"/>
      <c r="Q445" s="240"/>
      <c r="R445" s="240"/>
      <c r="S445" s="240"/>
      <c r="T445" s="24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2" t="s">
        <v>171</v>
      </c>
      <c r="AU445" s="242" t="s">
        <v>167</v>
      </c>
      <c r="AV445" s="14" t="s">
        <v>167</v>
      </c>
      <c r="AW445" s="14" t="s">
        <v>33</v>
      </c>
      <c r="AX445" s="14" t="s">
        <v>71</v>
      </c>
      <c r="AY445" s="242" t="s">
        <v>157</v>
      </c>
    </row>
    <row r="446" s="13" customFormat="1">
      <c r="A446" s="13"/>
      <c r="B446" s="222"/>
      <c r="C446" s="223"/>
      <c r="D446" s="217" t="s">
        <v>171</v>
      </c>
      <c r="E446" s="224" t="s">
        <v>19</v>
      </c>
      <c r="F446" s="225" t="s">
        <v>216</v>
      </c>
      <c r="G446" s="223"/>
      <c r="H446" s="224" t="s">
        <v>19</v>
      </c>
      <c r="I446" s="226"/>
      <c r="J446" s="223"/>
      <c r="K446" s="223"/>
      <c r="L446" s="227"/>
      <c r="M446" s="228"/>
      <c r="N446" s="229"/>
      <c r="O446" s="229"/>
      <c r="P446" s="229"/>
      <c r="Q446" s="229"/>
      <c r="R446" s="229"/>
      <c r="S446" s="229"/>
      <c r="T446" s="23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1" t="s">
        <v>171</v>
      </c>
      <c r="AU446" s="231" t="s">
        <v>167</v>
      </c>
      <c r="AV446" s="13" t="s">
        <v>79</v>
      </c>
      <c r="AW446" s="13" t="s">
        <v>33</v>
      </c>
      <c r="AX446" s="13" t="s">
        <v>71</v>
      </c>
      <c r="AY446" s="231" t="s">
        <v>157</v>
      </c>
    </row>
    <row r="447" s="14" customFormat="1">
      <c r="A447" s="14"/>
      <c r="B447" s="232"/>
      <c r="C447" s="233"/>
      <c r="D447" s="217" t="s">
        <v>171</v>
      </c>
      <c r="E447" s="234" t="s">
        <v>19</v>
      </c>
      <c r="F447" s="235" t="s">
        <v>217</v>
      </c>
      <c r="G447" s="233"/>
      <c r="H447" s="236">
        <v>49.799999999999997</v>
      </c>
      <c r="I447" s="237"/>
      <c r="J447" s="233"/>
      <c r="K447" s="233"/>
      <c r="L447" s="238"/>
      <c r="M447" s="239"/>
      <c r="N447" s="240"/>
      <c r="O447" s="240"/>
      <c r="P447" s="240"/>
      <c r="Q447" s="240"/>
      <c r="R447" s="240"/>
      <c r="S447" s="240"/>
      <c r="T447" s="24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2" t="s">
        <v>171</v>
      </c>
      <c r="AU447" s="242" t="s">
        <v>167</v>
      </c>
      <c r="AV447" s="14" t="s">
        <v>167</v>
      </c>
      <c r="AW447" s="14" t="s">
        <v>33</v>
      </c>
      <c r="AX447" s="14" t="s">
        <v>71</v>
      </c>
      <c r="AY447" s="242" t="s">
        <v>157</v>
      </c>
    </row>
    <row r="448" s="15" customFormat="1">
      <c r="A448" s="15"/>
      <c r="B448" s="243"/>
      <c r="C448" s="244"/>
      <c r="D448" s="217" t="s">
        <v>171</v>
      </c>
      <c r="E448" s="245" t="s">
        <v>19</v>
      </c>
      <c r="F448" s="246" t="s">
        <v>191</v>
      </c>
      <c r="G448" s="244"/>
      <c r="H448" s="247">
        <v>310.73000000000002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3" t="s">
        <v>171</v>
      </c>
      <c r="AU448" s="253" t="s">
        <v>167</v>
      </c>
      <c r="AV448" s="15" t="s">
        <v>166</v>
      </c>
      <c r="AW448" s="15" t="s">
        <v>33</v>
      </c>
      <c r="AX448" s="15" t="s">
        <v>79</v>
      </c>
      <c r="AY448" s="253" t="s">
        <v>157</v>
      </c>
    </row>
    <row r="449" s="2" customFormat="1" ht="24.15" customHeight="1">
      <c r="A449" s="38"/>
      <c r="B449" s="39"/>
      <c r="C449" s="204" t="s">
        <v>372</v>
      </c>
      <c r="D449" s="204" t="s">
        <v>161</v>
      </c>
      <c r="E449" s="205" t="s">
        <v>373</v>
      </c>
      <c r="F449" s="206" t="s">
        <v>374</v>
      </c>
      <c r="G449" s="207" t="s">
        <v>164</v>
      </c>
      <c r="H449" s="208">
        <v>7.9000000000000004</v>
      </c>
      <c r="I449" s="209"/>
      <c r="J449" s="210">
        <f>ROUND(I449*H449,2)</f>
        <v>0</v>
      </c>
      <c r="K449" s="206" t="s">
        <v>165</v>
      </c>
      <c r="L449" s="44"/>
      <c r="M449" s="211" t="s">
        <v>19</v>
      </c>
      <c r="N449" s="212" t="s">
        <v>43</v>
      </c>
      <c r="O449" s="84"/>
      <c r="P449" s="213">
        <f>O449*H449</f>
        <v>0</v>
      </c>
      <c r="Q449" s="213">
        <v>6.0000000000000002E-05</v>
      </c>
      <c r="R449" s="213">
        <f>Q449*H449</f>
        <v>0.00047400000000000003</v>
      </c>
      <c r="S449" s="213">
        <v>0</v>
      </c>
      <c r="T449" s="214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15" t="s">
        <v>166</v>
      </c>
      <c r="AT449" s="215" t="s">
        <v>161</v>
      </c>
      <c r="AU449" s="215" t="s">
        <v>167</v>
      </c>
      <c r="AY449" s="17" t="s">
        <v>157</v>
      </c>
      <c r="BE449" s="216">
        <f>IF(N449="základní",J449,0)</f>
        <v>0</v>
      </c>
      <c r="BF449" s="216">
        <f>IF(N449="snížená",J449,0)</f>
        <v>0</v>
      </c>
      <c r="BG449" s="216">
        <f>IF(N449="zákl. přenesená",J449,0)</f>
        <v>0</v>
      </c>
      <c r="BH449" s="216">
        <f>IF(N449="sníž. přenesená",J449,0)</f>
        <v>0</v>
      </c>
      <c r="BI449" s="216">
        <f>IF(N449="nulová",J449,0)</f>
        <v>0</v>
      </c>
      <c r="BJ449" s="17" t="s">
        <v>167</v>
      </c>
      <c r="BK449" s="216">
        <f>ROUND(I449*H449,2)</f>
        <v>0</v>
      </c>
      <c r="BL449" s="17" t="s">
        <v>166</v>
      </c>
      <c r="BM449" s="215" t="s">
        <v>375</v>
      </c>
    </row>
    <row r="450" s="2" customFormat="1">
      <c r="A450" s="38"/>
      <c r="B450" s="39"/>
      <c r="C450" s="40"/>
      <c r="D450" s="217" t="s">
        <v>169</v>
      </c>
      <c r="E450" s="40"/>
      <c r="F450" s="218" t="s">
        <v>376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169</v>
      </c>
      <c r="AU450" s="17" t="s">
        <v>167</v>
      </c>
    </row>
    <row r="451" s="13" customFormat="1">
      <c r="A451" s="13"/>
      <c r="B451" s="222"/>
      <c r="C451" s="223"/>
      <c r="D451" s="217" t="s">
        <v>171</v>
      </c>
      <c r="E451" s="224" t="s">
        <v>19</v>
      </c>
      <c r="F451" s="225" t="s">
        <v>234</v>
      </c>
      <c r="G451" s="223"/>
      <c r="H451" s="224" t="s">
        <v>19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1" t="s">
        <v>171</v>
      </c>
      <c r="AU451" s="231" t="s">
        <v>167</v>
      </c>
      <c r="AV451" s="13" t="s">
        <v>79</v>
      </c>
      <c r="AW451" s="13" t="s">
        <v>33</v>
      </c>
      <c r="AX451" s="13" t="s">
        <v>71</v>
      </c>
      <c r="AY451" s="231" t="s">
        <v>157</v>
      </c>
    </row>
    <row r="452" s="14" customFormat="1">
      <c r="A452" s="14"/>
      <c r="B452" s="232"/>
      <c r="C452" s="233"/>
      <c r="D452" s="217" t="s">
        <v>171</v>
      </c>
      <c r="E452" s="234" t="s">
        <v>19</v>
      </c>
      <c r="F452" s="235" t="s">
        <v>235</v>
      </c>
      <c r="G452" s="233"/>
      <c r="H452" s="236">
        <v>7.9000000000000004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2" t="s">
        <v>171</v>
      </c>
      <c r="AU452" s="242" t="s">
        <v>167</v>
      </c>
      <c r="AV452" s="14" t="s">
        <v>167</v>
      </c>
      <c r="AW452" s="14" t="s">
        <v>33</v>
      </c>
      <c r="AX452" s="14" t="s">
        <v>79</v>
      </c>
      <c r="AY452" s="242" t="s">
        <v>157</v>
      </c>
    </row>
    <row r="453" s="2" customFormat="1" ht="24.15" customHeight="1">
      <c r="A453" s="38"/>
      <c r="B453" s="39"/>
      <c r="C453" s="204" t="s">
        <v>377</v>
      </c>
      <c r="D453" s="204" t="s">
        <v>161</v>
      </c>
      <c r="E453" s="205" t="s">
        <v>378</v>
      </c>
      <c r="F453" s="206" t="s">
        <v>379</v>
      </c>
      <c r="G453" s="207" t="s">
        <v>274</v>
      </c>
      <c r="H453" s="208">
        <v>50.299999999999997</v>
      </c>
      <c r="I453" s="209"/>
      <c r="J453" s="210">
        <f>ROUND(I453*H453,2)</f>
        <v>0</v>
      </c>
      <c r="K453" s="206" t="s">
        <v>165</v>
      </c>
      <c r="L453" s="44"/>
      <c r="M453" s="211" t="s">
        <v>19</v>
      </c>
      <c r="N453" s="212" t="s">
        <v>43</v>
      </c>
      <c r="O453" s="84"/>
      <c r="P453" s="213">
        <f>O453*H453</f>
        <v>0</v>
      </c>
      <c r="Q453" s="213">
        <v>3.0000000000000001E-05</v>
      </c>
      <c r="R453" s="213">
        <f>Q453*H453</f>
        <v>0.0015089999999999999</v>
      </c>
      <c r="S453" s="213">
        <v>0</v>
      </c>
      <c r="T453" s="21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15" t="s">
        <v>166</v>
      </c>
      <c r="AT453" s="215" t="s">
        <v>161</v>
      </c>
      <c r="AU453" s="215" t="s">
        <v>167</v>
      </c>
      <c r="AY453" s="17" t="s">
        <v>157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7" t="s">
        <v>167</v>
      </c>
      <c r="BK453" s="216">
        <f>ROUND(I453*H453,2)</f>
        <v>0</v>
      </c>
      <c r="BL453" s="17" t="s">
        <v>166</v>
      </c>
      <c r="BM453" s="215" t="s">
        <v>380</v>
      </c>
    </row>
    <row r="454" s="2" customFormat="1">
      <c r="A454" s="38"/>
      <c r="B454" s="39"/>
      <c r="C454" s="40"/>
      <c r="D454" s="217" t="s">
        <v>169</v>
      </c>
      <c r="E454" s="40"/>
      <c r="F454" s="218" t="s">
        <v>381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169</v>
      </c>
      <c r="AU454" s="17" t="s">
        <v>167</v>
      </c>
    </row>
    <row r="455" s="14" customFormat="1">
      <c r="A455" s="14"/>
      <c r="B455" s="232"/>
      <c r="C455" s="233"/>
      <c r="D455" s="217" t="s">
        <v>171</v>
      </c>
      <c r="E455" s="234" t="s">
        <v>19</v>
      </c>
      <c r="F455" s="235" t="s">
        <v>382</v>
      </c>
      <c r="G455" s="233"/>
      <c r="H455" s="236">
        <v>50.299999999999997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2" t="s">
        <v>171</v>
      </c>
      <c r="AU455" s="242" t="s">
        <v>167</v>
      </c>
      <c r="AV455" s="14" t="s">
        <v>167</v>
      </c>
      <c r="AW455" s="14" t="s">
        <v>33</v>
      </c>
      <c r="AX455" s="14" t="s">
        <v>79</v>
      </c>
      <c r="AY455" s="242" t="s">
        <v>157</v>
      </c>
    </row>
    <row r="456" s="2" customFormat="1" ht="24.15" customHeight="1">
      <c r="A456" s="38"/>
      <c r="B456" s="39"/>
      <c r="C456" s="254" t="s">
        <v>383</v>
      </c>
      <c r="D456" s="254" t="s">
        <v>201</v>
      </c>
      <c r="E456" s="255" t="s">
        <v>384</v>
      </c>
      <c r="F456" s="256" t="s">
        <v>385</v>
      </c>
      <c r="G456" s="257" t="s">
        <v>274</v>
      </c>
      <c r="H456" s="258">
        <v>52.814999999999998</v>
      </c>
      <c r="I456" s="259"/>
      <c r="J456" s="260">
        <f>ROUND(I456*H456,2)</f>
        <v>0</v>
      </c>
      <c r="K456" s="256" t="s">
        <v>165</v>
      </c>
      <c r="L456" s="261"/>
      <c r="M456" s="262" t="s">
        <v>19</v>
      </c>
      <c r="N456" s="263" t="s">
        <v>43</v>
      </c>
      <c r="O456" s="84"/>
      <c r="P456" s="213">
        <f>O456*H456</f>
        <v>0</v>
      </c>
      <c r="Q456" s="213">
        <v>0.00059999999999999995</v>
      </c>
      <c r="R456" s="213">
        <f>Q456*H456</f>
        <v>0.031688999999999995</v>
      </c>
      <c r="S456" s="213">
        <v>0</v>
      </c>
      <c r="T456" s="214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15" t="s">
        <v>204</v>
      </c>
      <c r="AT456" s="215" t="s">
        <v>201</v>
      </c>
      <c r="AU456" s="215" t="s">
        <v>167</v>
      </c>
      <c r="AY456" s="17" t="s">
        <v>157</v>
      </c>
      <c r="BE456" s="216">
        <f>IF(N456="základní",J456,0)</f>
        <v>0</v>
      </c>
      <c r="BF456" s="216">
        <f>IF(N456="snížená",J456,0)</f>
        <v>0</v>
      </c>
      <c r="BG456" s="216">
        <f>IF(N456="zákl. přenesená",J456,0)</f>
        <v>0</v>
      </c>
      <c r="BH456" s="216">
        <f>IF(N456="sníž. přenesená",J456,0)</f>
        <v>0</v>
      </c>
      <c r="BI456" s="216">
        <f>IF(N456="nulová",J456,0)</f>
        <v>0</v>
      </c>
      <c r="BJ456" s="17" t="s">
        <v>167</v>
      </c>
      <c r="BK456" s="216">
        <f>ROUND(I456*H456,2)</f>
        <v>0</v>
      </c>
      <c r="BL456" s="17" t="s">
        <v>166</v>
      </c>
      <c r="BM456" s="215" t="s">
        <v>386</v>
      </c>
    </row>
    <row r="457" s="2" customFormat="1">
      <c r="A457" s="38"/>
      <c r="B457" s="39"/>
      <c r="C457" s="40"/>
      <c r="D457" s="217" t="s">
        <v>169</v>
      </c>
      <c r="E457" s="40"/>
      <c r="F457" s="218" t="s">
        <v>385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169</v>
      </c>
      <c r="AU457" s="17" t="s">
        <v>167</v>
      </c>
    </row>
    <row r="458" s="14" customFormat="1">
      <c r="A458" s="14"/>
      <c r="B458" s="232"/>
      <c r="C458" s="233"/>
      <c r="D458" s="217" t="s">
        <v>171</v>
      </c>
      <c r="E458" s="233"/>
      <c r="F458" s="235" t="s">
        <v>387</v>
      </c>
      <c r="G458" s="233"/>
      <c r="H458" s="236">
        <v>52.814999999999998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2" t="s">
        <v>171</v>
      </c>
      <c r="AU458" s="242" t="s">
        <v>167</v>
      </c>
      <c r="AV458" s="14" t="s">
        <v>167</v>
      </c>
      <c r="AW458" s="14" t="s">
        <v>4</v>
      </c>
      <c r="AX458" s="14" t="s">
        <v>79</v>
      </c>
      <c r="AY458" s="242" t="s">
        <v>157</v>
      </c>
    </row>
    <row r="459" s="2" customFormat="1" ht="14.4" customHeight="1">
      <c r="A459" s="38"/>
      <c r="B459" s="39"/>
      <c r="C459" s="204" t="s">
        <v>388</v>
      </c>
      <c r="D459" s="204" t="s">
        <v>161</v>
      </c>
      <c r="E459" s="205" t="s">
        <v>389</v>
      </c>
      <c r="F459" s="206" t="s">
        <v>390</v>
      </c>
      <c r="G459" s="207" t="s">
        <v>274</v>
      </c>
      <c r="H459" s="208">
        <v>76</v>
      </c>
      <c r="I459" s="209"/>
      <c r="J459" s="210">
        <f>ROUND(I459*H459,2)</f>
        <v>0</v>
      </c>
      <c r="K459" s="206" t="s">
        <v>165</v>
      </c>
      <c r="L459" s="44"/>
      <c r="M459" s="211" t="s">
        <v>19</v>
      </c>
      <c r="N459" s="212" t="s">
        <v>43</v>
      </c>
      <c r="O459" s="84"/>
      <c r="P459" s="213">
        <f>O459*H459</f>
        <v>0</v>
      </c>
      <c r="Q459" s="213">
        <v>0</v>
      </c>
      <c r="R459" s="213">
        <f>Q459*H459</f>
        <v>0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166</v>
      </c>
      <c r="AT459" s="215" t="s">
        <v>161</v>
      </c>
      <c r="AU459" s="215" t="s">
        <v>167</v>
      </c>
      <c r="AY459" s="17" t="s">
        <v>157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167</v>
      </c>
      <c r="BK459" s="216">
        <f>ROUND(I459*H459,2)</f>
        <v>0</v>
      </c>
      <c r="BL459" s="17" t="s">
        <v>166</v>
      </c>
      <c r="BM459" s="215" t="s">
        <v>391</v>
      </c>
    </row>
    <row r="460" s="2" customFormat="1">
      <c r="A460" s="38"/>
      <c r="B460" s="39"/>
      <c r="C460" s="40"/>
      <c r="D460" s="217" t="s">
        <v>169</v>
      </c>
      <c r="E460" s="40"/>
      <c r="F460" s="218" t="s">
        <v>392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169</v>
      </c>
      <c r="AU460" s="17" t="s">
        <v>167</v>
      </c>
    </row>
    <row r="461" s="13" customFormat="1">
      <c r="A461" s="13"/>
      <c r="B461" s="222"/>
      <c r="C461" s="223"/>
      <c r="D461" s="217" t="s">
        <v>171</v>
      </c>
      <c r="E461" s="224" t="s">
        <v>19</v>
      </c>
      <c r="F461" s="225" t="s">
        <v>393</v>
      </c>
      <c r="G461" s="223"/>
      <c r="H461" s="224" t="s">
        <v>19</v>
      </c>
      <c r="I461" s="226"/>
      <c r="J461" s="223"/>
      <c r="K461" s="223"/>
      <c r="L461" s="227"/>
      <c r="M461" s="228"/>
      <c r="N461" s="229"/>
      <c r="O461" s="229"/>
      <c r="P461" s="229"/>
      <c r="Q461" s="229"/>
      <c r="R461" s="229"/>
      <c r="S461" s="229"/>
      <c r="T461" s="23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1" t="s">
        <v>171</v>
      </c>
      <c r="AU461" s="231" t="s">
        <v>167</v>
      </c>
      <c r="AV461" s="13" t="s">
        <v>79</v>
      </c>
      <c r="AW461" s="13" t="s">
        <v>33</v>
      </c>
      <c r="AX461" s="13" t="s">
        <v>71</v>
      </c>
      <c r="AY461" s="231" t="s">
        <v>157</v>
      </c>
    </row>
    <row r="462" s="14" customFormat="1">
      <c r="A462" s="14"/>
      <c r="B462" s="232"/>
      <c r="C462" s="233"/>
      <c r="D462" s="217" t="s">
        <v>171</v>
      </c>
      <c r="E462" s="234" t="s">
        <v>19</v>
      </c>
      <c r="F462" s="235" t="s">
        <v>394</v>
      </c>
      <c r="G462" s="233"/>
      <c r="H462" s="236">
        <v>26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2" t="s">
        <v>171</v>
      </c>
      <c r="AU462" s="242" t="s">
        <v>167</v>
      </c>
      <c r="AV462" s="14" t="s">
        <v>167</v>
      </c>
      <c r="AW462" s="14" t="s">
        <v>33</v>
      </c>
      <c r="AX462" s="14" t="s">
        <v>71</v>
      </c>
      <c r="AY462" s="242" t="s">
        <v>157</v>
      </c>
    </row>
    <row r="463" s="13" customFormat="1">
      <c r="A463" s="13"/>
      <c r="B463" s="222"/>
      <c r="C463" s="223"/>
      <c r="D463" s="217" t="s">
        <v>171</v>
      </c>
      <c r="E463" s="224" t="s">
        <v>19</v>
      </c>
      <c r="F463" s="225" t="s">
        <v>395</v>
      </c>
      <c r="G463" s="223"/>
      <c r="H463" s="224" t="s">
        <v>19</v>
      </c>
      <c r="I463" s="226"/>
      <c r="J463" s="223"/>
      <c r="K463" s="223"/>
      <c r="L463" s="227"/>
      <c r="M463" s="228"/>
      <c r="N463" s="229"/>
      <c r="O463" s="229"/>
      <c r="P463" s="229"/>
      <c r="Q463" s="229"/>
      <c r="R463" s="229"/>
      <c r="S463" s="229"/>
      <c r="T463" s="230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1" t="s">
        <v>171</v>
      </c>
      <c r="AU463" s="231" t="s">
        <v>167</v>
      </c>
      <c r="AV463" s="13" t="s">
        <v>79</v>
      </c>
      <c r="AW463" s="13" t="s">
        <v>33</v>
      </c>
      <c r="AX463" s="13" t="s">
        <v>71</v>
      </c>
      <c r="AY463" s="231" t="s">
        <v>157</v>
      </c>
    </row>
    <row r="464" s="14" customFormat="1">
      <c r="A464" s="14"/>
      <c r="B464" s="232"/>
      <c r="C464" s="233"/>
      <c r="D464" s="217" t="s">
        <v>171</v>
      </c>
      <c r="E464" s="234" t="s">
        <v>19</v>
      </c>
      <c r="F464" s="235" t="s">
        <v>396</v>
      </c>
      <c r="G464" s="233"/>
      <c r="H464" s="236">
        <v>50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2" t="s">
        <v>171</v>
      </c>
      <c r="AU464" s="242" t="s">
        <v>167</v>
      </c>
      <c r="AV464" s="14" t="s">
        <v>167</v>
      </c>
      <c r="AW464" s="14" t="s">
        <v>33</v>
      </c>
      <c r="AX464" s="14" t="s">
        <v>71</v>
      </c>
      <c r="AY464" s="242" t="s">
        <v>157</v>
      </c>
    </row>
    <row r="465" s="15" customFormat="1">
      <c r="A465" s="15"/>
      <c r="B465" s="243"/>
      <c r="C465" s="244"/>
      <c r="D465" s="217" t="s">
        <v>171</v>
      </c>
      <c r="E465" s="245" t="s">
        <v>19</v>
      </c>
      <c r="F465" s="246" t="s">
        <v>191</v>
      </c>
      <c r="G465" s="244"/>
      <c r="H465" s="247">
        <v>76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3" t="s">
        <v>171</v>
      </c>
      <c r="AU465" s="253" t="s">
        <v>167</v>
      </c>
      <c r="AV465" s="15" t="s">
        <v>166</v>
      </c>
      <c r="AW465" s="15" t="s">
        <v>33</v>
      </c>
      <c r="AX465" s="15" t="s">
        <v>79</v>
      </c>
      <c r="AY465" s="253" t="s">
        <v>157</v>
      </c>
    </row>
    <row r="466" s="2" customFormat="1" ht="24.15" customHeight="1">
      <c r="A466" s="38"/>
      <c r="B466" s="39"/>
      <c r="C466" s="254" t="s">
        <v>397</v>
      </c>
      <c r="D466" s="254" t="s">
        <v>201</v>
      </c>
      <c r="E466" s="255" t="s">
        <v>398</v>
      </c>
      <c r="F466" s="256" t="s">
        <v>399</v>
      </c>
      <c r="G466" s="257" t="s">
        <v>274</v>
      </c>
      <c r="H466" s="258">
        <v>79.799999999999997</v>
      </c>
      <c r="I466" s="259"/>
      <c r="J466" s="260">
        <f>ROUND(I466*H466,2)</f>
        <v>0</v>
      </c>
      <c r="K466" s="256" t="s">
        <v>165</v>
      </c>
      <c r="L466" s="261"/>
      <c r="M466" s="262" t="s">
        <v>19</v>
      </c>
      <c r="N466" s="263" t="s">
        <v>43</v>
      </c>
      <c r="O466" s="84"/>
      <c r="P466" s="213">
        <f>O466*H466</f>
        <v>0</v>
      </c>
      <c r="Q466" s="213">
        <v>0.00012</v>
      </c>
      <c r="R466" s="213">
        <f>Q466*H466</f>
        <v>0.0095759999999999994</v>
      </c>
      <c r="S466" s="213">
        <v>0</v>
      </c>
      <c r="T466" s="214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15" t="s">
        <v>204</v>
      </c>
      <c r="AT466" s="215" t="s">
        <v>201</v>
      </c>
      <c r="AU466" s="215" t="s">
        <v>167</v>
      </c>
      <c r="AY466" s="17" t="s">
        <v>157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7" t="s">
        <v>167</v>
      </c>
      <c r="BK466" s="216">
        <f>ROUND(I466*H466,2)</f>
        <v>0</v>
      </c>
      <c r="BL466" s="17" t="s">
        <v>166</v>
      </c>
      <c r="BM466" s="215" t="s">
        <v>400</v>
      </c>
    </row>
    <row r="467" s="2" customFormat="1">
      <c r="A467" s="38"/>
      <c r="B467" s="39"/>
      <c r="C467" s="40"/>
      <c r="D467" s="217" t="s">
        <v>169</v>
      </c>
      <c r="E467" s="40"/>
      <c r="F467" s="218" t="s">
        <v>399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169</v>
      </c>
      <c r="AU467" s="17" t="s">
        <v>167</v>
      </c>
    </row>
    <row r="468" s="14" customFormat="1">
      <c r="A468" s="14"/>
      <c r="B468" s="232"/>
      <c r="C468" s="233"/>
      <c r="D468" s="217" t="s">
        <v>171</v>
      </c>
      <c r="E468" s="233"/>
      <c r="F468" s="235" t="s">
        <v>401</v>
      </c>
      <c r="G468" s="233"/>
      <c r="H468" s="236">
        <v>79.799999999999997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2" t="s">
        <v>171</v>
      </c>
      <c r="AU468" s="242" t="s">
        <v>167</v>
      </c>
      <c r="AV468" s="14" t="s">
        <v>167</v>
      </c>
      <c r="AW468" s="14" t="s">
        <v>4</v>
      </c>
      <c r="AX468" s="14" t="s">
        <v>79</v>
      </c>
      <c r="AY468" s="242" t="s">
        <v>157</v>
      </c>
    </row>
    <row r="469" s="2" customFormat="1" ht="24.15" customHeight="1">
      <c r="A469" s="38"/>
      <c r="B469" s="39"/>
      <c r="C469" s="204" t="s">
        <v>402</v>
      </c>
      <c r="D469" s="204" t="s">
        <v>161</v>
      </c>
      <c r="E469" s="205" t="s">
        <v>403</v>
      </c>
      <c r="F469" s="206" t="s">
        <v>404</v>
      </c>
      <c r="G469" s="207" t="s">
        <v>164</v>
      </c>
      <c r="H469" s="208">
        <v>387.59399999999999</v>
      </c>
      <c r="I469" s="209"/>
      <c r="J469" s="210">
        <f>ROUND(I469*H469,2)</f>
        <v>0</v>
      </c>
      <c r="K469" s="206" t="s">
        <v>165</v>
      </c>
      <c r="L469" s="44"/>
      <c r="M469" s="211" t="s">
        <v>19</v>
      </c>
      <c r="N469" s="212" t="s">
        <v>43</v>
      </c>
      <c r="O469" s="84"/>
      <c r="P469" s="213">
        <f>O469*H469</f>
        <v>0</v>
      </c>
      <c r="Q469" s="213">
        <v>0.0040800000000000003</v>
      </c>
      <c r="R469" s="213">
        <f>Q469*H469</f>
        <v>1.5813835200000002</v>
      </c>
      <c r="S469" s="213">
        <v>0</v>
      </c>
      <c r="T469" s="21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15" t="s">
        <v>166</v>
      </c>
      <c r="AT469" s="215" t="s">
        <v>161</v>
      </c>
      <c r="AU469" s="215" t="s">
        <v>167</v>
      </c>
      <c r="AY469" s="17" t="s">
        <v>157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7" t="s">
        <v>167</v>
      </c>
      <c r="BK469" s="216">
        <f>ROUND(I469*H469,2)</f>
        <v>0</v>
      </c>
      <c r="BL469" s="17" t="s">
        <v>166</v>
      </c>
      <c r="BM469" s="215" t="s">
        <v>405</v>
      </c>
    </row>
    <row r="470" s="2" customFormat="1">
      <c r="A470" s="38"/>
      <c r="B470" s="39"/>
      <c r="C470" s="40"/>
      <c r="D470" s="217" t="s">
        <v>169</v>
      </c>
      <c r="E470" s="40"/>
      <c r="F470" s="218" t="s">
        <v>406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169</v>
      </c>
      <c r="AU470" s="17" t="s">
        <v>167</v>
      </c>
    </row>
    <row r="471" s="13" customFormat="1">
      <c r="A471" s="13"/>
      <c r="B471" s="222"/>
      <c r="C471" s="223"/>
      <c r="D471" s="217" t="s">
        <v>171</v>
      </c>
      <c r="E471" s="224" t="s">
        <v>19</v>
      </c>
      <c r="F471" s="225" t="s">
        <v>216</v>
      </c>
      <c r="G471" s="223"/>
      <c r="H471" s="224" t="s">
        <v>19</v>
      </c>
      <c r="I471" s="226"/>
      <c r="J471" s="223"/>
      <c r="K471" s="223"/>
      <c r="L471" s="227"/>
      <c r="M471" s="228"/>
      <c r="N471" s="229"/>
      <c r="O471" s="229"/>
      <c r="P471" s="229"/>
      <c r="Q471" s="229"/>
      <c r="R471" s="229"/>
      <c r="S471" s="229"/>
      <c r="T471" s="230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1" t="s">
        <v>171</v>
      </c>
      <c r="AU471" s="231" t="s">
        <v>167</v>
      </c>
      <c r="AV471" s="13" t="s">
        <v>79</v>
      </c>
      <c r="AW471" s="13" t="s">
        <v>33</v>
      </c>
      <c r="AX471" s="13" t="s">
        <v>71</v>
      </c>
      <c r="AY471" s="231" t="s">
        <v>157</v>
      </c>
    </row>
    <row r="472" s="14" customFormat="1">
      <c r="A472" s="14"/>
      <c r="B472" s="232"/>
      <c r="C472" s="233"/>
      <c r="D472" s="217" t="s">
        <v>171</v>
      </c>
      <c r="E472" s="234" t="s">
        <v>19</v>
      </c>
      <c r="F472" s="235" t="s">
        <v>217</v>
      </c>
      <c r="G472" s="233"/>
      <c r="H472" s="236">
        <v>49.799999999999997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2" t="s">
        <v>171</v>
      </c>
      <c r="AU472" s="242" t="s">
        <v>167</v>
      </c>
      <c r="AV472" s="14" t="s">
        <v>167</v>
      </c>
      <c r="AW472" s="14" t="s">
        <v>33</v>
      </c>
      <c r="AX472" s="14" t="s">
        <v>71</v>
      </c>
      <c r="AY472" s="242" t="s">
        <v>157</v>
      </c>
    </row>
    <row r="473" s="13" customFormat="1">
      <c r="A473" s="13"/>
      <c r="B473" s="222"/>
      <c r="C473" s="223"/>
      <c r="D473" s="217" t="s">
        <v>171</v>
      </c>
      <c r="E473" s="224" t="s">
        <v>19</v>
      </c>
      <c r="F473" s="225" t="s">
        <v>218</v>
      </c>
      <c r="G473" s="223"/>
      <c r="H473" s="224" t="s">
        <v>19</v>
      </c>
      <c r="I473" s="226"/>
      <c r="J473" s="223"/>
      <c r="K473" s="223"/>
      <c r="L473" s="227"/>
      <c r="M473" s="228"/>
      <c r="N473" s="229"/>
      <c r="O473" s="229"/>
      <c r="P473" s="229"/>
      <c r="Q473" s="229"/>
      <c r="R473" s="229"/>
      <c r="S473" s="229"/>
      <c r="T473" s="23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1" t="s">
        <v>171</v>
      </c>
      <c r="AU473" s="231" t="s">
        <v>167</v>
      </c>
      <c r="AV473" s="13" t="s">
        <v>79</v>
      </c>
      <c r="AW473" s="13" t="s">
        <v>33</v>
      </c>
      <c r="AX473" s="13" t="s">
        <v>71</v>
      </c>
      <c r="AY473" s="231" t="s">
        <v>157</v>
      </c>
    </row>
    <row r="474" s="14" customFormat="1">
      <c r="A474" s="14"/>
      <c r="B474" s="232"/>
      <c r="C474" s="233"/>
      <c r="D474" s="217" t="s">
        <v>171</v>
      </c>
      <c r="E474" s="234" t="s">
        <v>19</v>
      </c>
      <c r="F474" s="235" t="s">
        <v>219</v>
      </c>
      <c r="G474" s="233"/>
      <c r="H474" s="236">
        <v>314.375</v>
      </c>
      <c r="I474" s="237"/>
      <c r="J474" s="233"/>
      <c r="K474" s="233"/>
      <c r="L474" s="238"/>
      <c r="M474" s="239"/>
      <c r="N474" s="240"/>
      <c r="O474" s="240"/>
      <c r="P474" s="240"/>
      <c r="Q474" s="240"/>
      <c r="R474" s="240"/>
      <c r="S474" s="240"/>
      <c r="T474" s="24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2" t="s">
        <v>171</v>
      </c>
      <c r="AU474" s="242" t="s">
        <v>167</v>
      </c>
      <c r="AV474" s="14" t="s">
        <v>167</v>
      </c>
      <c r="AW474" s="14" t="s">
        <v>33</v>
      </c>
      <c r="AX474" s="14" t="s">
        <v>71</v>
      </c>
      <c r="AY474" s="242" t="s">
        <v>157</v>
      </c>
    </row>
    <row r="475" s="13" customFormat="1">
      <c r="A475" s="13"/>
      <c r="B475" s="222"/>
      <c r="C475" s="223"/>
      <c r="D475" s="217" t="s">
        <v>171</v>
      </c>
      <c r="E475" s="224" t="s">
        <v>19</v>
      </c>
      <c r="F475" s="225" t="s">
        <v>220</v>
      </c>
      <c r="G475" s="223"/>
      <c r="H475" s="224" t="s">
        <v>19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1" t="s">
        <v>171</v>
      </c>
      <c r="AU475" s="231" t="s">
        <v>167</v>
      </c>
      <c r="AV475" s="13" t="s">
        <v>79</v>
      </c>
      <c r="AW475" s="13" t="s">
        <v>33</v>
      </c>
      <c r="AX475" s="13" t="s">
        <v>71</v>
      </c>
      <c r="AY475" s="231" t="s">
        <v>157</v>
      </c>
    </row>
    <row r="476" s="14" customFormat="1">
      <c r="A476" s="14"/>
      <c r="B476" s="232"/>
      <c r="C476" s="233"/>
      <c r="D476" s="217" t="s">
        <v>171</v>
      </c>
      <c r="E476" s="234" t="s">
        <v>19</v>
      </c>
      <c r="F476" s="235" t="s">
        <v>221</v>
      </c>
      <c r="G476" s="233"/>
      <c r="H476" s="236">
        <v>-20.25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2" t="s">
        <v>171</v>
      </c>
      <c r="AU476" s="242" t="s">
        <v>167</v>
      </c>
      <c r="AV476" s="14" t="s">
        <v>167</v>
      </c>
      <c r="AW476" s="14" t="s">
        <v>33</v>
      </c>
      <c r="AX476" s="14" t="s">
        <v>71</v>
      </c>
      <c r="AY476" s="242" t="s">
        <v>157</v>
      </c>
    </row>
    <row r="477" s="14" customFormat="1">
      <c r="A477" s="14"/>
      <c r="B477" s="232"/>
      <c r="C477" s="233"/>
      <c r="D477" s="217" t="s">
        <v>171</v>
      </c>
      <c r="E477" s="234" t="s">
        <v>19</v>
      </c>
      <c r="F477" s="235" t="s">
        <v>222</v>
      </c>
      <c r="G477" s="233"/>
      <c r="H477" s="236">
        <v>-13.5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2" t="s">
        <v>171</v>
      </c>
      <c r="AU477" s="242" t="s">
        <v>167</v>
      </c>
      <c r="AV477" s="14" t="s">
        <v>167</v>
      </c>
      <c r="AW477" s="14" t="s">
        <v>33</v>
      </c>
      <c r="AX477" s="14" t="s">
        <v>71</v>
      </c>
      <c r="AY477" s="242" t="s">
        <v>157</v>
      </c>
    </row>
    <row r="478" s="14" customFormat="1">
      <c r="A478" s="14"/>
      <c r="B478" s="232"/>
      <c r="C478" s="233"/>
      <c r="D478" s="217" t="s">
        <v>171</v>
      </c>
      <c r="E478" s="234" t="s">
        <v>19</v>
      </c>
      <c r="F478" s="235" t="s">
        <v>223</v>
      </c>
      <c r="G478" s="233"/>
      <c r="H478" s="236">
        <v>-10.800000000000001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2" t="s">
        <v>171</v>
      </c>
      <c r="AU478" s="242" t="s">
        <v>167</v>
      </c>
      <c r="AV478" s="14" t="s">
        <v>167</v>
      </c>
      <c r="AW478" s="14" t="s">
        <v>33</v>
      </c>
      <c r="AX478" s="14" t="s">
        <v>71</v>
      </c>
      <c r="AY478" s="242" t="s">
        <v>157</v>
      </c>
    </row>
    <row r="479" s="14" customFormat="1">
      <c r="A479" s="14"/>
      <c r="B479" s="232"/>
      <c r="C479" s="233"/>
      <c r="D479" s="217" t="s">
        <v>171</v>
      </c>
      <c r="E479" s="234" t="s">
        <v>19</v>
      </c>
      <c r="F479" s="235" t="s">
        <v>224</v>
      </c>
      <c r="G479" s="233"/>
      <c r="H479" s="236">
        <v>-2.25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2" t="s">
        <v>171</v>
      </c>
      <c r="AU479" s="242" t="s">
        <v>167</v>
      </c>
      <c r="AV479" s="14" t="s">
        <v>167</v>
      </c>
      <c r="AW479" s="14" t="s">
        <v>33</v>
      </c>
      <c r="AX479" s="14" t="s">
        <v>71</v>
      </c>
      <c r="AY479" s="242" t="s">
        <v>157</v>
      </c>
    </row>
    <row r="480" s="14" customFormat="1">
      <c r="A480" s="14"/>
      <c r="B480" s="232"/>
      <c r="C480" s="233"/>
      <c r="D480" s="217" t="s">
        <v>171</v>
      </c>
      <c r="E480" s="234" t="s">
        <v>19</v>
      </c>
      <c r="F480" s="235" t="s">
        <v>225</v>
      </c>
      <c r="G480" s="233"/>
      <c r="H480" s="236">
        <v>-5.5199999999999996</v>
      </c>
      <c r="I480" s="237"/>
      <c r="J480" s="233"/>
      <c r="K480" s="233"/>
      <c r="L480" s="238"/>
      <c r="M480" s="239"/>
      <c r="N480" s="240"/>
      <c r="O480" s="240"/>
      <c r="P480" s="240"/>
      <c r="Q480" s="240"/>
      <c r="R480" s="240"/>
      <c r="S480" s="240"/>
      <c r="T480" s="24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2" t="s">
        <v>171</v>
      </c>
      <c r="AU480" s="242" t="s">
        <v>167</v>
      </c>
      <c r="AV480" s="14" t="s">
        <v>167</v>
      </c>
      <c r="AW480" s="14" t="s">
        <v>33</v>
      </c>
      <c r="AX480" s="14" t="s">
        <v>71</v>
      </c>
      <c r="AY480" s="242" t="s">
        <v>157</v>
      </c>
    </row>
    <row r="481" s="14" customFormat="1">
      <c r="A481" s="14"/>
      <c r="B481" s="232"/>
      <c r="C481" s="233"/>
      <c r="D481" s="217" t="s">
        <v>171</v>
      </c>
      <c r="E481" s="234" t="s">
        <v>19</v>
      </c>
      <c r="F481" s="235" t="s">
        <v>226</v>
      </c>
      <c r="G481" s="233"/>
      <c r="H481" s="236">
        <v>-0.75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2" t="s">
        <v>171</v>
      </c>
      <c r="AU481" s="242" t="s">
        <v>167</v>
      </c>
      <c r="AV481" s="14" t="s">
        <v>167</v>
      </c>
      <c r="AW481" s="14" t="s">
        <v>33</v>
      </c>
      <c r="AX481" s="14" t="s">
        <v>71</v>
      </c>
      <c r="AY481" s="242" t="s">
        <v>157</v>
      </c>
    </row>
    <row r="482" s="14" customFormat="1">
      <c r="A482" s="14"/>
      <c r="B482" s="232"/>
      <c r="C482" s="233"/>
      <c r="D482" s="217" t="s">
        <v>171</v>
      </c>
      <c r="E482" s="234" t="s">
        <v>19</v>
      </c>
      <c r="F482" s="235" t="s">
        <v>227</v>
      </c>
      <c r="G482" s="233"/>
      <c r="H482" s="236">
        <v>-1.125</v>
      </c>
      <c r="I482" s="237"/>
      <c r="J482" s="233"/>
      <c r="K482" s="233"/>
      <c r="L482" s="238"/>
      <c r="M482" s="239"/>
      <c r="N482" s="240"/>
      <c r="O482" s="240"/>
      <c r="P482" s="240"/>
      <c r="Q482" s="240"/>
      <c r="R482" s="240"/>
      <c r="S482" s="240"/>
      <c r="T482" s="24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2" t="s">
        <v>171</v>
      </c>
      <c r="AU482" s="242" t="s">
        <v>167</v>
      </c>
      <c r="AV482" s="14" t="s">
        <v>167</v>
      </c>
      <c r="AW482" s="14" t="s">
        <v>33</v>
      </c>
      <c r="AX482" s="14" t="s">
        <v>71</v>
      </c>
      <c r="AY482" s="242" t="s">
        <v>157</v>
      </c>
    </row>
    <row r="483" s="13" customFormat="1">
      <c r="A483" s="13"/>
      <c r="B483" s="222"/>
      <c r="C483" s="223"/>
      <c r="D483" s="217" t="s">
        <v>171</v>
      </c>
      <c r="E483" s="224" t="s">
        <v>19</v>
      </c>
      <c r="F483" s="225" t="s">
        <v>228</v>
      </c>
      <c r="G483" s="223"/>
      <c r="H483" s="224" t="s">
        <v>19</v>
      </c>
      <c r="I483" s="226"/>
      <c r="J483" s="223"/>
      <c r="K483" s="223"/>
      <c r="L483" s="227"/>
      <c r="M483" s="228"/>
      <c r="N483" s="229"/>
      <c r="O483" s="229"/>
      <c r="P483" s="229"/>
      <c r="Q483" s="229"/>
      <c r="R483" s="229"/>
      <c r="S483" s="229"/>
      <c r="T483" s="23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1" t="s">
        <v>171</v>
      </c>
      <c r="AU483" s="231" t="s">
        <v>167</v>
      </c>
      <c r="AV483" s="13" t="s">
        <v>79</v>
      </c>
      <c r="AW483" s="13" t="s">
        <v>33</v>
      </c>
      <c r="AX483" s="13" t="s">
        <v>71</v>
      </c>
      <c r="AY483" s="231" t="s">
        <v>157</v>
      </c>
    </row>
    <row r="484" s="14" customFormat="1">
      <c r="A484" s="14"/>
      <c r="B484" s="232"/>
      <c r="C484" s="233"/>
      <c r="D484" s="217" t="s">
        <v>171</v>
      </c>
      <c r="E484" s="234" t="s">
        <v>19</v>
      </c>
      <c r="F484" s="235" t="s">
        <v>229</v>
      </c>
      <c r="G484" s="233"/>
      <c r="H484" s="236">
        <v>2.6000000000000001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2" t="s">
        <v>171</v>
      </c>
      <c r="AU484" s="242" t="s">
        <v>167</v>
      </c>
      <c r="AV484" s="14" t="s">
        <v>167</v>
      </c>
      <c r="AW484" s="14" t="s">
        <v>33</v>
      </c>
      <c r="AX484" s="14" t="s">
        <v>71</v>
      </c>
      <c r="AY484" s="242" t="s">
        <v>157</v>
      </c>
    </row>
    <row r="485" s="13" customFormat="1">
      <c r="A485" s="13"/>
      <c r="B485" s="222"/>
      <c r="C485" s="223"/>
      <c r="D485" s="217" t="s">
        <v>171</v>
      </c>
      <c r="E485" s="224" t="s">
        <v>19</v>
      </c>
      <c r="F485" s="225" t="s">
        <v>230</v>
      </c>
      <c r="G485" s="223"/>
      <c r="H485" s="224" t="s">
        <v>19</v>
      </c>
      <c r="I485" s="226"/>
      <c r="J485" s="223"/>
      <c r="K485" s="223"/>
      <c r="L485" s="227"/>
      <c r="M485" s="228"/>
      <c r="N485" s="229"/>
      <c r="O485" s="229"/>
      <c r="P485" s="229"/>
      <c r="Q485" s="229"/>
      <c r="R485" s="229"/>
      <c r="S485" s="229"/>
      <c r="T485" s="23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1" t="s">
        <v>171</v>
      </c>
      <c r="AU485" s="231" t="s">
        <v>167</v>
      </c>
      <c r="AV485" s="13" t="s">
        <v>79</v>
      </c>
      <c r="AW485" s="13" t="s">
        <v>33</v>
      </c>
      <c r="AX485" s="13" t="s">
        <v>71</v>
      </c>
      <c r="AY485" s="231" t="s">
        <v>157</v>
      </c>
    </row>
    <row r="486" s="14" customFormat="1">
      <c r="A486" s="14"/>
      <c r="B486" s="232"/>
      <c r="C486" s="233"/>
      <c r="D486" s="217" t="s">
        <v>171</v>
      </c>
      <c r="E486" s="234" t="s">
        <v>19</v>
      </c>
      <c r="F486" s="235" t="s">
        <v>231</v>
      </c>
      <c r="G486" s="233"/>
      <c r="H486" s="236">
        <v>1.2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2" t="s">
        <v>171</v>
      </c>
      <c r="AU486" s="242" t="s">
        <v>167</v>
      </c>
      <c r="AV486" s="14" t="s">
        <v>167</v>
      </c>
      <c r="AW486" s="14" t="s">
        <v>33</v>
      </c>
      <c r="AX486" s="14" t="s">
        <v>71</v>
      </c>
      <c r="AY486" s="242" t="s">
        <v>157</v>
      </c>
    </row>
    <row r="487" s="13" customFormat="1">
      <c r="A487" s="13"/>
      <c r="B487" s="222"/>
      <c r="C487" s="223"/>
      <c r="D487" s="217" t="s">
        <v>171</v>
      </c>
      <c r="E487" s="224" t="s">
        <v>19</v>
      </c>
      <c r="F487" s="225" t="s">
        <v>232</v>
      </c>
      <c r="G487" s="223"/>
      <c r="H487" s="224" t="s">
        <v>19</v>
      </c>
      <c r="I487" s="226"/>
      <c r="J487" s="223"/>
      <c r="K487" s="223"/>
      <c r="L487" s="227"/>
      <c r="M487" s="228"/>
      <c r="N487" s="229"/>
      <c r="O487" s="229"/>
      <c r="P487" s="229"/>
      <c r="Q487" s="229"/>
      <c r="R487" s="229"/>
      <c r="S487" s="229"/>
      <c r="T487" s="230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1" t="s">
        <v>171</v>
      </c>
      <c r="AU487" s="231" t="s">
        <v>167</v>
      </c>
      <c r="AV487" s="13" t="s">
        <v>79</v>
      </c>
      <c r="AW487" s="13" t="s">
        <v>33</v>
      </c>
      <c r="AX487" s="13" t="s">
        <v>71</v>
      </c>
      <c r="AY487" s="231" t="s">
        <v>157</v>
      </c>
    </row>
    <row r="488" s="14" customFormat="1">
      <c r="A488" s="14"/>
      <c r="B488" s="232"/>
      <c r="C488" s="233"/>
      <c r="D488" s="217" t="s">
        <v>171</v>
      </c>
      <c r="E488" s="234" t="s">
        <v>19</v>
      </c>
      <c r="F488" s="235" t="s">
        <v>233</v>
      </c>
      <c r="G488" s="233"/>
      <c r="H488" s="236">
        <v>1.5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2" t="s">
        <v>171</v>
      </c>
      <c r="AU488" s="242" t="s">
        <v>167</v>
      </c>
      <c r="AV488" s="14" t="s">
        <v>167</v>
      </c>
      <c r="AW488" s="14" t="s">
        <v>33</v>
      </c>
      <c r="AX488" s="14" t="s">
        <v>71</v>
      </c>
      <c r="AY488" s="242" t="s">
        <v>157</v>
      </c>
    </row>
    <row r="489" s="13" customFormat="1">
      <c r="A489" s="13"/>
      <c r="B489" s="222"/>
      <c r="C489" s="223"/>
      <c r="D489" s="217" t="s">
        <v>171</v>
      </c>
      <c r="E489" s="224" t="s">
        <v>19</v>
      </c>
      <c r="F489" s="225" t="s">
        <v>234</v>
      </c>
      <c r="G489" s="223"/>
      <c r="H489" s="224" t="s">
        <v>19</v>
      </c>
      <c r="I489" s="226"/>
      <c r="J489" s="223"/>
      <c r="K489" s="223"/>
      <c r="L489" s="227"/>
      <c r="M489" s="228"/>
      <c r="N489" s="229"/>
      <c r="O489" s="229"/>
      <c r="P489" s="229"/>
      <c r="Q489" s="229"/>
      <c r="R489" s="229"/>
      <c r="S489" s="229"/>
      <c r="T489" s="230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1" t="s">
        <v>171</v>
      </c>
      <c r="AU489" s="231" t="s">
        <v>167</v>
      </c>
      <c r="AV489" s="13" t="s">
        <v>79</v>
      </c>
      <c r="AW489" s="13" t="s">
        <v>33</v>
      </c>
      <c r="AX489" s="13" t="s">
        <v>71</v>
      </c>
      <c r="AY489" s="231" t="s">
        <v>157</v>
      </c>
    </row>
    <row r="490" s="14" customFormat="1">
      <c r="A490" s="14"/>
      <c r="B490" s="232"/>
      <c r="C490" s="233"/>
      <c r="D490" s="217" t="s">
        <v>171</v>
      </c>
      <c r="E490" s="234" t="s">
        <v>19</v>
      </c>
      <c r="F490" s="235" t="s">
        <v>235</v>
      </c>
      <c r="G490" s="233"/>
      <c r="H490" s="236">
        <v>7.9000000000000004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2" t="s">
        <v>171</v>
      </c>
      <c r="AU490" s="242" t="s">
        <v>167</v>
      </c>
      <c r="AV490" s="14" t="s">
        <v>167</v>
      </c>
      <c r="AW490" s="14" t="s">
        <v>33</v>
      </c>
      <c r="AX490" s="14" t="s">
        <v>71</v>
      </c>
      <c r="AY490" s="242" t="s">
        <v>157</v>
      </c>
    </row>
    <row r="491" s="13" customFormat="1">
      <c r="A491" s="13"/>
      <c r="B491" s="222"/>
      <c r="C491" s="223"/>
      <c r="D491" s="217" t="s">
        <v>171</v>
      </c>
      <c r="E491" s="224" t="s">
        <v>19</v>
      </c>
      <c r="F491" s="225" t="s">
        <v>220</v>
      </c>
      <c r="G491" s="223"/>
      <c r="H491" s="224" t="s">
        <v>19</v>
      </c>
      <c r="I491" s="226"/>
      <c r="J491" s="223"/>
      <c r="K491" s="223"/>
      <c r="L491" s="227"/>
      <c r="M491" s="228"/>
      <c r="N491" s="229"/>
      <c r="O491" s="229"/>
      <c r="P491" s="229"/>
      <c r="Q491" s="229"/>
      <c r="R491" s="229"/>
      <c r="S491" s="229"/>
      <c r="T491" s="23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1" t="s">
        <v>171</v>
      </c>
      <c r="AU491" s="231" t="s">
        <v>167</v>
      </c>
      <c r="AV491" s="13" t="s">
        <v>79</v>
      </c>
      <c r="AW491" s="13" t="s">
        <v>33</v>
      </c>
      <c r="AX491" s="13" t="s">
        <v>71</v>
      </c>
      <c r="AY491" s="231" t="s">
        <v>157</v>
      </c>
    </row>
    <row r="492" s="14" customFormat="1">
      <c r="A492" s="14"/>
      <c r="B492" s="232"/>
      <c r="C492" s="233"/>
      <c r="D492" s="217" t="s">
        <v>171</v>
      </c>
      <c r="E492" s="234" t="s">
        <v>19</v>
      </c>
      <c r="F492" s="235" t="s">
        <v>236</v>
      </c>
      <c r="G492" s="233"/>
      <c r="H492" s="236">
        <v>13.365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2" t="s">
        <v>171</v>
      </c>
      <c r="AU492" s="242" t="s">
        <v>167</v>
      </c>
      <c r="AV492" s="14" t="s">
        <v>167</v>
      </c>
      <c r="AW492" s="14" t="s">
        <v>33</v>
      </c>
      <c r="AX492" s="14" t="s">
        <v>71</v>
      </c>
      <c r="AY492" s="242" t="s">
        <v>157</v>
      </c>
    </row>
    <row r="493" s="14" customFormat="1">
      <c r="A493" s="14"/>
      <c r="B493" s="232"/>
      <c r="C493" s="233"/>
      <c r="D493" s="217" t="s">
        <v>171</v>
      </c>
      <c r="E493" s="234" t="s">
        <v>19</v>
      </c>
      <c r="F493" s="235" t="s">
        <v>237</v>
      </c>
      <c r="G493" s="233"/>
      <c r="H493" s="236">
        <v>6.9299999999999997</v>
      </c>
      <c r="I493" s="237"/>
      <c r="J493" s="233"/>
      <c r="K493" s="233"/>
      <c r="L493" s="238"/>
      <c r="M493" s="239"/>
      <c r="N493" s="240"/>
      <c r="O493" s="240"/>
      <c r="P493" s="240"/>
      <c r="Q493" s="240"/>
      <c r="R493" s="240"/>
      <c r="S493" s="240"/>
      <c r="T493" s="24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2" t="s">
        <v>171</v>
      </c>
      <c r="AU493" s="242" t="s">
        <v>167</v>
      </c>
      <c r="AV493" s="14" t="s">
        <v>167</v>
      </c>
      <c r="AW493" s="14" t="s">
        <v>33</v>
      </c>
      <c r="AX493" s="14" t="s">
        <v>71</v>
      </c>
      <c r="AY493" s="242" t="s">
        <v>157</v>
      </c>
    </row>
    <row r="494" s="14" customFormat="1">
      <c r="A494" s="14"/>
      <c r="B494" s="232"/>
      <c r="C494" s="233"/>
      <c r="D494" s="217" t="s">
        <v>171</v>
      </c>
      <c r="E494" s="234" t="s">
        <v>19</v>
      </c>
      <c r="F494" s="235" t="s">
        <v>238</v>
      </c>
      <c r="G494" s="233"/>
      <c r="H494" s="236">
        <v>14.256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2" t="s">
        <v>171</v>
      </c>
      <c r="AU494" s="242" t="s">
        <v>167</v>
      </c>
      <c r="AV494" s="14" t="s">
        <v>167</v>
      </c>
      <c r="AW494" s="14" t="s">
        <v>33</v>
      </c>
      <c r="AX494" s="14" t="s">
        <v>71</v>
      </c>
      <c r="AY494" s="242" t="s">
        <v>157</v>
      </c>
    </row>
    <row r="495" s="14" customFormat="1">
      <c r="A495" s="14"/>
      <c r="B495" s="232"/>
      <c r="C495" s="233"/>
      <c r="D495" s="217" t="s">
        <v>171</v>
      </c>
      <c r="E495" s="234" t="s">
        <v>19</v>
      </c>
      <c r="F495" s="235" t="s">
        <v>239</v>
      </c>
      <c r="G495" s="233"/>
      <c r="H495" s="236">
        <v>2.4750000000000001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42" t="s">
        <v>171</v>
      </c>
      <c r="AU495" s="242" t="s">
        <v>167</v>
      </c>
      <c r="AV495" s="14" t="s">
        <v>167</v>
      </c>
      <c r="AW495" s="14" t="s">
        <v>33</v>
      </c>
      <c r="AX495" s="14" t="s">
        <v>71</v>
      </c>
      <c r="AY495" s="242" t="s">
        <v>157</v>
      </c>
    </row>
    <row r="496" s="14" customFormat="1">
      <c r="A496" s="14"/>
      <c r="B496" s="232"/>
      <c r="C496" s="233"/>
      <c r="D496" s="217" t="s">
        <v>171</v>
      </c>
      <c r="E496" s="234" t="s">
        <v>19</v>
      </c>
      <c r="F496" s="235" t="s">
        <v>240</v>
      </c>
      <c r="G496" s="233"/>
      <c r="H496" s="236">
        <v>3.8279999999999998</v>
      </c>
      <c r="I496" s="237"/>
      <c r="J496" s="233"/>
      <c r="K496" s="233"/>
      <c r="L496" s="238"/>
      <c r="M496" s="239"/>
      <c r="N496" s="240"/>
      <c r="O496" s="240"/>
      <c r="P496" s="240"/>
      <c r="Q496" s="240"/>
      <c r="R496" s="240"/>
      <c r="S496" s="240"/>
      <c r="T496" s="24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2" t="s">
        <v>171</v>
      </c>
      <c r="AU496" s="242" t="s">
        <v>167</v>
      </c>
      <c r="AV496" s="14" t="s">
        <v>167</v>
      </c>
      <c r="AW496" s="14" t="s">
        <v>33</v>
      </c>
      <c r="AX496" s="14" t="s">
        <v>71</v>
      </c>
      <c r="AY496" s="242" t="s">
        <v>157</v>
      </c>
    </row>
    <row r="497" s="14" customFormat="1">
      <c r="A497" s="14"/>
      <c r="B497" s="232"/>
      <c r="C497" s="233"/>
      <c r="D497" s="217" t="s">
        <v>171</v>
      </c>
      <c r="E497" s="234" t="s">
        <v>19</v>
      </c>
      <c r="F497" s="235" t="s">
        <v>241</v>
      </c>
      <c r="G497" s="233"/>
      <c r="H497" s="236">
        <v>1.3200000000000001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42" t="s">
        <v>171</v>
      </c>
      <c r="AU497" s="242" t="s">
        <v>167</v>
      </c>
      <c r="AV497" s="14" t="s">
        <v>167</v>
      </c>
      <c r="AW497" s="14" t="s">
        <v>33</v>
      </c>
      <c r="AX497" s="14" t="s">
        <v>71</v>
      </c>
      <c r="AY497" s="242" t="s">
        <v>157</v>
      </c>
    </row>
    <row r="498" s="14" customFormat="1">
      <c r="A498" s="14"/>
      <c r="B498" s="232"/>
      <c r="C498" s="233"/>
      <c r="D498" s="217" t="s">
        <v>171</v>
      </c>
      <c r="E498" s="234" t="s">
        <v>19</v>
      </c>
      <c r="F498" s="235" t="s">
        <v>242</v>
      </c>
      <c r="G498" s="233"/>
      <c r="H498" s="236">
        <v>0.98999999999999999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2" t="s">
        <v>171</v>
      </c>
      <c r="AU498" s="242" t="s">
        <v>167</v>
      </c>
      <c r="AV498" s="14" t="s">
        <v>167</v>
      </c>
      <c r="AW498" s="14" t="s">
        <v>33</v>
      </c>
      <c r="AX498" s="14" t="s">
        <v>71</v>
      </c>
      <c r="AY498" s="242" t="s">
        <v>157</v>
      </c>
    </row>
    <row r="499" s="13" customFormat="1">
      <c r="A499" s="13"/>
      <c r="B499" s="222"/>
      <c r="C499" s="223"/>
      <c r="D499" s="217" t="s">
        <v>171</v>
      </c>
      <c r="E499" s="224" t="s">
        <v>19</v>
      </c>
      <c r="F499" s="225" t="s">
        <v>243</v>
      </c>
      <c r="G499" s="223"/>
      <c r="H499" s="224" t="s">
        <v>19</v>
      </c>
      <c r="I499" s="226"/>
      <c r="J499" s="223"/>
      <c r="K499" s="223"/>
      <c r="L499" s="227"/>
      <c r="M499" s="228"/>
      <c r="N499" s="229"/>
      <c r="O499" s="229"/>
      <c r="P499" s="229"/>
      <c r="Q499" s="229"/>
      <c r="R499" s="229"/>
      <c r="S499" s="229"/>
      <c r="T499" s="23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1" t="s">
        <v>171</v>
      </c>
      <c r="AU499" s="231" t="s">
        <v>167</v>
      </c>
      <c r="AV499" s="13" t="s">
        <v>79</v>
      </c>
      <c r="AW499" s="13" t="s">
        <v>33</v>
      </c>
      <c r="AX499" s="13" t="s">
        <v>71</v>
      </c>
      <c r="AY499" s="231" t="s">
        <v>157</v>
      </c>
    </row>
    <row r="500" s="14" customFormat="1">
      <c r="A500" s="14"/>
      <c r="B500" s="232"/>
      <c r="C500" s="233"/>
      <c r="D500" s="217" t="s">
        <v>171</v>
      </c>
      <c r="E500" s="234" t="s">
        <v>19</v>
      </c>
      <c r="F500" s="235" t="s">
        <v>244</v>
      </c>
      <c r="G500" s="233"/>
      <c r="H500" s="236">
        <v>8.0500000000000007</v>
      </c>
      <c r="I500" s="237"/>
      <c r="J500" s="233"/>
      <c r="K500" s="233"/>
      <c r="L500" s="238"/>
      <c r="M500" s="239"/>
      <c r="N500" s="240"/>
      <c r="O500" s="240"/>
      <c r="P500" s="240"/>
      <c r="Q500" s="240"/>
      <c r="R500" s="240"/>
      <c r="S500" s="240"/>
      <c r="T500" s="24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2" t="s">
        <v>171</v>
      </c>
      <c r="AU500" s="242" t="s">
        <v>167</v>
      </c>
      <c r="AV500" s="14" t="s">
        <v>167</v>
      </c>
      <c r="AW500" s="14" t="s">
        <v>33</v>
      </c>
      <c r="AX500" s="14" t="s">
        <v>71</v>
      </c>
      <c r="AY500" s="242" t="s">
        <v>157</v>
      </c>
    </row>
    <row r="501" s="13" customFormat="1">
      <c r="A501" s="13"/>
      <c r="B501" s="222"/>
      <c r="C501" s="223"/>
      <c r="D501" s="217" t="s">
        <v>171</v>
      </c>
      <c r="E501" s="224" t="s">
        <v>19</v>
      </c>
      <c r="F501" s="225" t="s">
        <v>245</v>
      </c>
      <c r="G501" s="223"/>
      <c r="H501" s="224" t="s">
        <v>19</v>
      </c>
      <c r="I501" s="226"/>
      <c r="J501" s="223"/>
      <c r="K501" s="223"/>
      <c r="L501" s="227"/>
      <c r="M501" s="228"/>
      <c r="N501" s="229"/>
      <c r="O501" s="229"/>
      <c r="P501" s="229"/>
      <c r="Q501" s="229"/>
      <c r="R501" s="229"/>
      <c r="S501" s="229"/>
      <c r="T501" s="23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1" t="s">
        <v>171</v>
      </c>
      <c r="AU501" s="231" t="s">
        <v>167</v>
      </c>
      <c r="AV501" s="13" t="s">
        <v>79</v>
      </c>
      <c r="AW501" s="13" t="s">
        <v>33</v>
      </c>
      <c r="AX501" s="13" t="s">
        <v>71</v>
      </c>
      <c r="AY501" s="231" t="s">
        <v>157</v>
      </c>
    </row>
    <row r="502" s="13" customFormat="1">
      <c r="A502" s="13"/>
      <c r="B502" s="222"/>
      <c r="C502" s="223"/>
      <c r="D502" s="217" t="s">
        <v>171</v>
      </c>
      <c r="E502" s="224" t="s">
        <v>19</v>
      </c>
      <c r="F502" s="225" t="s">
        <v>220</v>
      </c>
      <c r="G502" s="223"/>
      <c r="H502" s="224" t="s">
        <v>19</v>
      </c>
      <c r="I502" s="226"/>
      <c r="J502" s="223"/>
      <c r="K502" s="223"/>
      <c r="L502" s="227"/>
      <c r="M502" s="228"/>
      <c r="N502" s="229"/>
      <c r="O502" s="229"/>
      <c r="P502" s="229"/>
      <c r="Q502" s="229"/>
      <c r="R502" s="229"/>
      <c r="S502" s="229"/>
      <c r="T502" s="23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1" t="s">
        <v>171</v>
      </c>
      <c r="AU502" s="231" t="s">
        <v>167</v>
      </c>
      <c r="AV502" s="13" t="s">
        <v>79</v>
      </c>
      <c r="AW502" s="13" t="s">
        <v>33</v>
      </c>
      <c r="AX502" s="13" t="s">
        <v>71</v>
      </c>
      <c r="AY502" s="231" t="s">
        <v>157</v>
      </c>
    </row>
    <row r="503" s="14" customFormat="1">
      <c r="A503" s="14"/>
      <c r="B503" s="232"/>
      <c r="C503" s="233"/>
      <c r="D503" s="217" t="s">
        <v>171</v>
      </c>
      <c r="E503" s="234" t="s">
        <v>19</v>
      </c>
      <c r="F503" s="235" t="s">
        <v>246</v>
      </c>
      <c r="G503" s="233"/>
      <c r="H503" s="236">
        <v>4.4550000000000001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2" t="s">
        <v>171</v>
      </c>
      <c r="AU503" s="242" t="s">
        <v>167</v>
      </c>
      <c r="AV503" s="14" t="s">
        <v>167</v>
      </c>
      <c r="AW503" s="14" t="s">
        <v>33</v>
      </c>
      <c r="AX503" s="14" t="s">
        <v>71</v>
      </c>
      <c r="AY503" s="242" t="s">
        <v>157</v>
      </c>
    </row>
    <row r="504" s="14" customFormat="1">
      <c r="A504" s="14"/>
      <c r="B504" s="232"/>
      <c r="C504" s="233"/>
      <c r="D504" s="217" t="s">
        <v>171</v>
      </c>
      <c r="E504" s="234" t="s">
        <v>19</v>
      </c>
      <c r="F504" s="235" t="s">
        <v>247</v>
      </c>
      <c r="G504" s="233"/>
      <c r="H504" s="236">
        <v>2.9700000000000002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2" t="s">
        <v>171</v>
      </c>
      <c r="AU504" s="242" t="s">
        <v>167</v>
      </c>
      <c r="AV504" s="14" t="s">
        <v>167</v>
      </c>
      <c r="AW504" s="14" t="s">
        <v>33</v>
      </c>
      <c r="AX504" s="14" t="s">
        <v>71</v>
      </c>
      <c r="AY504" s="242" t="s">
        <v>157</v>
      </c>
    </row>
    <row r="505" s="14" customFormat="1">
      <c r="A505" s="14"/>
      <c r="B505" s="232"/>
      <c r="C505" s="233"/>
      <c r="D505" s="217" t="s">
        <v>171</v>
      </c>
      <c r="E505" s="234" t="s">
        <v>19</v>
      </c>
      <c r="F505" s="235" t="s">
        <v>248</v>
      </c>
      <c r="G505" s="233"/>
      <c r="H505" s="236">
        <v>2.3759999999999999</v>
      </c>
      <c r="I505" s="237"/>
      <c r="J505" s="233"/>
      <c r="K505" s="233"/>
      <c r="L505" s="238"/>
      <c r="M505" s="239"/>
      <c r="N505" s="240"/>
      <c r="O505" s="240"/>
      <c r="P505" s="240"/>
      <c r="Q505" s="240"/>
      <c r="R505" s="240"/>
      <c r="S505" s="240"/>
      <c r="T505" s="24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2" t="s">
        <v>171</v>
      </c>
      <c r="AU505" s="242" t="s">
        <v>167</v>
      </c>
      <c r="AV505" s="14" t="s">
        <v>167</v>
      </c>
      <c r="AW505" s="14" t="s">
        <v>33</v>
      </c>
      <c r="AX505" s="14" t="s">
        <v>71</v>
      </c>
      <c r="AY505" s="242" t="s">
        <v>157</v>
      </c>
    </row>
    <row r="506" s="14" customFormat="1">
      <c r="A506" s="14"/>
      <c r="B506" s="232"/>
      <c r="C506" s="233"/>
      <c r="D506" s="217" t="s">
        <v>171</v>
      </c>
      <c r="E506" s="234" t="s">
        <v>19</v>
      </c>
      <c r="F506" s="235" t="s">
        <v>249</v>
      </c>
      <c r="G506" s="233"/>
      <c r="H506" s="236">
        <v>0.495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2" t="s">
        <v>171</v>
      </c>
      <c r="AU506" s="242" t="s">
        <v>167</v>
      </c>
      <c r="AV506" s="14" t="s">
        <v>167</v>
      </c>
      <c r="AW506" s="14" t="s">
        <v>33</v>
      </c>
      <c r="AX506" s="14" t="s">
        <v>71</v>
      </c>
      <c r="AY506" s="242" t="s">
        <v>157</v>
      </c>
    </row>
    <row r="507" s="14" customFormat="1">
      <c r="A507" s="14"/>
      <c r="B507" s="232"/>
      <c r="C507" s="233"/>
      <c r="D507" s="217" t="s">
        <v>171</v>
      </c>
      <c r="E507" s="234" t="s">
        <v>19</v>
      </c>
      <c r="F507" s="235" t="s">
        <v>250</v>
      </c>
      <c r="G507" s="233"/>
      <c r="H507" s="236">
        <v>0.79200000000000004</v>
      </c>
      <c r="I507" s="237"/>
      <c r="J507" s="233"/>
      <c r="K507" s="233"/>
      <c r="L507" s="238"/>
      <c r="M507" s="239"/>
      <c r="N507" s="240"/>
      <c r="O507" s="240"/>
      <c r="P507" s="240"/>
      <c r="Q507" s="240"/>
      <c r="R507" s="240"/>
      <c r="S507" s="240"/>
      <c r="T507" s="24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2" t="s">
        <v>171</v>
      </c>
      <c r="AU507" s="242" t="s">
        <v>167</v>
      </c>
      <c r="AV507" s="14" t="s">
        <v>167</v>
      </c>
      <c r="AW507" s="14" t="s">
        <v>33</v>
      </c>
      <c r="AX507" s="14" t="s">
        <v>71</v>
      </c>
      <c r="AY507" s="242" t="s">
        <v>157</v>
      </c>
    </row>
    <row r="508" s="14" customFormat="1">
      <c r="A508" s="14"/>
      <c r="B508" s="232"/>
      <c r="C508" s="233"/>
      <c r="D508" s="217" t="s">
        <v>171</v>
      </c>
      <c r="E508" s="234" t="s">
        <v>19</v>
      </c>
      <c r="F508" s="235" t="s">
        <v>251</v>
      </c>
      <c r="G508" s="233"/>
      <c r="H508" s="236">
        <v>0.495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2" t="s">
        <v>171</v>
      </c>
      <c r="AU508" s="242" t="s">
        <v>167</v>
      </c>
      <c r="AV508" s="14" t="s">
        <v>167</v>
      </c>
      <c r="AW508" s="14" t="s">
        <v>33</v>
      </c>
      <c r="AX508" s="14" t="s">
        <v>71</v>
      </c>
      <c r="AY508" s="242" t="s">
        <v>157</v>
      </c>
    </row>
    <row r="509" s="13" customFormat="1">
      <c r="A509" s="13"/>
      <c r="B509" s="222"/>
      <c r="C509" s="223"/>
      <c r="D509" s="217" t="s">
        <v>171</v>
      </c>
      <c r="E509" s="224" t="s">
        <v>19</v>
      </c>
      <c r="F509" s="225" t="s">
        <v>252</v>
      </c>
      <c r="G509" s="223"/>
      <c r="H509" s="224" t="s">
        <v>19</v>
      </c>
      <c r="I509" s="226"/>
      <c r="J509" s="223"/>
      <c r="K509" s="223"/>
      <c r="L509" s="227"/>
      <c r="M509" s="228"/>
      <c r="N509" s="229"/>
      <c r="O509" s="229"/>
      <c r="P509" s="229"/>
      <c r="Q509" s="229"/>
      <c r="R509" s="229"/>
      <c r="S509" s="229"/>
      <c r="T509" s="23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1" t="s">
        <v>171</v>
      </c>
      <c r="AU509" s="231" t="s">
        <v>167</v>
      </c>
      <c r="AV509" s="13" t="s">
        <v>79</v>
      </c>
      <c r="AW509" s="13" t="s">
        <v>33</v>
      </c>
      <c r="AX509" s="13" t="s">
        <v>71</v>
      </c>
      <c r="AY509" s="231" t="s">
        <v>157</v>
      </c>
    </row>
    <row r="510" s="14" customFormat="1">
      <c r="A510" s="14"/>
      <c r="B510" s="232"/>
      <c r="C510" s="233"/>
      <c r="D510" s="217" t="s">
        <v>171</v>
      </c>
      <c r="E510" s="234" t="s">
        <v>19</v>
      </c>
      <c r="F510" s="235" t="s">
        <v>253</v>
      </c>
      <c r="G510" s="233"/>
      <c r="H510" s="236">
        <v>1.617</v>
      </c>
      <c r="I510" s="237"/>
      <c r="J510" s="233"/>
      <c r="K510" s="233"/>
      <c r="L510" s="238"/>
      <c r="M510" s="239"/>
      <c r="N510" s="240"/>
      <c r="O510" s="240"/>
      <c r="P510" s="240"/>
      <c r="Q510" s="240"/>
      <c r="R510" s="240"/>
      <c r="S510" s="240"/>
      <c r="T510" s="24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2" t="s">
        <v>171</v>
      </c>
      <c r="AU510" s="242" t="s">
        <v>167</v>
      </c>
      <c r="AV510" s="14" t="s">
        <v>167</v>
      </c>
      <c r="AW510" s="14" t="s">
        <v>33</v>
      </c>
      <c r="AX510" s="14" t="s">
        <v>71</v>
      </c>
      <c r="AY510" s="242" t="s">
        <v>157</v>
      </c>
    </row>
    <row r="511" s="15" customFormat="1">
      <c r="A511" s="15"/>
      <c r="B511" s="243"/>
      <c r="C511" s="244"/>
      <c r="D511" s="217" t="s">
        <v>171</v>
      </c>
      <c r="E511" s="245" t="s">
        <v>19</v>
      </c>
      <c r="F511" s="246" t="s">
        <v>191</v>
      </c>
      <c r="G511" s="244"/>
      <c r="H511" s="247">
        <v>387.59399999999999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3" t="s">
        <v>171</v>
      </c>
      <c r="AU511" s="253" t="s">
        <v>167</v>
      </c>
      <c r="AV511" s="15" t="s">
        <v>166</v>
      </c>
      <c r="AW511" s="15" t="s">
        <v>33</v>
      </c>
      <c r="AX511" s="15" t="s">
        <v>79</v>
      </c>
      <c r="AY511" s="253" t="s">
        <v>157</v>
      </c>
    </row>
    <row r="512" s="2" customFormat="1" ht="24.15" customHeight="1">
      <c r="A512" s="38"/>
      <c r="B512" s="39"/>
      <c r="C512" s="204" t="s">
        <v>407</v>
      </c>
      <c r="D512" s="204" t="s">
        <v>161</v>
      </c>
      <c r="E512" s="205" t="s">
        <v>408</v>
      </c>
      <c r="F512" s="206" t="s">
        <v>409</v>
      </c>
      <c r="G512" s="207" t="s">
        <v>164</v>
      </c>
      <c r="H512" s="208">
        <v>67.609999999999999</v>
      </c>
      <c r="I512" s="209"/>
      <c r="J512" s="210">
        <f>ROUND(I512*H512,2)</f>
        <v>0</v>
      </c>
      <c r="K512" s="206" t="s">
        <v>165</v>
      </c>
      <c r="L512" s="44"/>
      <c r="M512" s="211" t="s">
        <v>19</v>
      </c>
      <c r="N512" s="212" t="s">
        <v>43</v>
      </c>
      <c r="O512" s="84"/>
      <c r="P512" s="213">
        <f>O512*H512</f>
        <v>0</v>
      </c>
      <c r="Q512" s="213">
        <v>0.00628</v>
      </c>
      <c r="R512" s="213">
        <f>Q512*H512</f>
        <v>0.42459079999999999</v>
      </c>
      <c r="S512" s="213">
        <v>0</v>
      </c>
      <c r="T512" s="214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15" t="s">
        <v>166</v>
      </c>
      <c r="AT512" s="215" t="s">
        <v>161</v>
      </c>
      <c r="AU512" s="215" t="s">
        <v>167</v>
      </c>
      <c r="AY512" s="17" t="s">
        <v>157</v>
      </c>
      <c r="BE512" s="216">
        <f>IF(N512="základní",J512,0)</f>
        <v>0</v>
      </c>
      <c r="BF512" s="216">
        <f>IF(N512="snížená",J512,0)</f>
        <v>0</v>
      </c>
      <c r="BG512" s="216">
        <f>IF(N512="zákl. přenesená",J512,0)</f>
        <v>0</v>
      </c>
      <c r="BH512" s="216">
        <f>IF(N512="sníž. přenesená",J512,0)</f>
        <v>0</v>
      </c>
      <c r="BI512" s="216">
        <f>IF(N512="nulová",J512,0)</f>
        <v>0</v>
      </c>
      <c r="BJ512" s="17" t="s">
        <v>167</v>
      </c>
      <c r="BK512" s="216">
        <f>ROUND(I512*H512,2)</f>
        <v>0</v>
      </c>
      <c r="BL512" s="17" t="s">
        <v>166</v>
      </c>
      <c r="BM512" s="215" t="s">
        <v>410</v>
      </c>
    </row>
    <row r="513" s="2" customFormat="1">
      <c r="A513" s="38"/>
      <c r="B513" s="39"/>
      <c r="C513" s="40"/>
      <c r="D513" s="217" t="s">
        <v>169</v>
      </c>
      <c r="E513" s="40"/>
      <c r="F513" s="218" t="s">
        <v>411</v>
      </c>
      <c r="G513" s="40"/>
      <c r="H513" s="40"/>
      <c r="I513" s="219"/>
      <c r="J513" s="40"/>
      <c r="K513" s="40"/>
      <c r="L513" s="44"/>
      <c r="M513" s="220"/>
      <c r="N513" s="221"/>
      <c r="O513" s="84"/>
      <c r="P513" s="84"/>
      <c r="Q513" s="84"/>
      <c r="R513" s="84"/>
      <c r="S513" s="84"/>
      <c r="T513" s="85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169</v>
      </c>
      <c r="AU513" s="17" t="s">
        <v>167</v>
      </c>
    </row>
    <row r="514" s="13" customFormat="1">
      <c r="A514" s="13"/>
      <c r="B514" s="222"/>
      <c r="C514" s="223"/>
      <c r="D514" s="217" t="s">
        <v>171</v>
      </c>
      <c r="E514" s="224" t="s">
        <v>19</v>
      </c>
      <c r="F514" s="225" t="s">
        <v>216</v>
      </c>
      <c r="G514" s="223"/>
      <c r="H514" s="224" t="s">
        <v>19</v>
      </c>
      <c r="I514" s="226"/>
      <c r="J514" s="223"/>
      <c r="K514" s="223"/>
      <c r="L514" s="227"/>
      <c r="M514" s="228"/>
      <c r="N514" s="229"/>
      <c r="O514" s="229"/>
      <c r="P514" s="229"/>
      <c r="Q514" s="229"/>
      <c r="R514" s="229"/>
      <c r="S514" s="229"/>
      <c r="T514" s="23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1" t="s">
        <v>171</v>
      </c>
      <c r="AU514" s="231" t="s">
        <v>167</v>
      </c>
      <c r="AV514" s="13" t="s">
        <v>79</v>
      </c>
      <c r="AW514" s="13" t="s">
        <v>33</v>
      </c>
      <c r="AX514" s="13" t="s">
        <v>71</v>
      </c>
      <c r="AY514" s="231" t="s">
        <v>157</v>
      </c>
    </row>
    <row r="515" s="14" customFormat="1">
      <c r="A515" s="14"/>
      <c r="B515" s="232"/>
      <c r="C515" s="233"/>
      <c r="D515" s="217" t="s">
        <v>171</v>
      </c>
      <c r="E515" s="234" t="s">
        <v>19</v>
      </c>
      <c r="F515" s="235" t="s">
        <v>217</v>
      </c>
      <c r="G515" s="233"/>
      <c r="H515" s="236">
        <v>49.799999999999997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2" t="s">
        <v>171</v>
      </c>
      <c r="AU515" s="242" t="s">
        <v>167</v>
      </c>
      <c r="AV515" s="14" t="s">
        <v>167</v>
      </c>
      <c r="AW515" s="14" t="s">
        <v>33</v>
      </c>
      <c r="AX515" s="14" t="s">
        <v>71</v>
      </c>
      <c r="AY515" s="242" t="s">
        <v>157</v>
      </c>
    </row>
    <row r="516" s="13" customFormat="1">
      <c r="A516" s="13"/>
      <c r="B516" s="222"/>
      <c r="C516" s="223"/>
      <c r="D516" s="217" t="s">
        <v>171</v>
      </c>
      <c r="E516" s="224" t="s">
        <v>19</v>
      </c>
      <c r="F516" s="225" t="s">
        <v>243</v>
      </c>
      <c r="G516" s="223"/>
      <c r="H516" s="224" t="s">
        <v>19</v>
      </c>
      <c r="I516" s="226"/>
      <c r="J516" s="223"/>
      <c r="K516" s="223"/>
      <c r="L516" s="227"/>
      <c r="M516" s="228"/>
      <c r="N516" s="229"/>
      <c r="O516" s="229"/>
      <c r="P516" s="229"/>
      <c r="Q516" s="229"/>
      <c r="R516" s="229"/>
      <c r="S516" s="229"/>
      <c r="T516" s="23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1" t="s">
        <v>171</v>
      </c>
      <c r="AU516" s="231" t="s">
        <v>167</v>
      </c>
      <c r="AV516" s="13" t="s">
        <v>79</v>
      </c>
      <c r="AW516" s="13" t="s">
        <v>33</v>
      </c>
      <c r="AX516" s="13" t="s">
        <v>71</v>
      </c>
      <c r="AY516" s="231" t="s">
        <v>157</v>
      </c>
    </row>
    <row r="517" s="14" customFormat="1">
      <c r="A517" s="14"/>
      <c r="B517" s="232"/>
      <c r="C517" s="233"/>
      <c r="D517" s="217" t="s">
        <v>171</v>
      </c>
      <c r="E517" s="234" t="s">
        <v>19</v>
      </c>
      <c r="F517" s="235" t="s">
        <v>244</v>
      </c>
      <c r="G517" s="233"/>
      <c r="H517" s="236">
        <v>8.0500000000000007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2" t="s">
        <v>171</v>
      </c>
      <c r="AU517" s="242" t="s">
        <v>167</v>
      </c>
      <c r="AV517" s="14" t="s">
        <v>167</v>
      </c>
      <c r="AW517" s="14" t="s">
        <v>33</v>
      </c>
      <c r="AX517" s="14" t="s">
        <v>71</v>
      </c>
      <c r="AY517" s="242" t="s">
        <v>157</v>
      </c>
    </row>
    <row r="518" s="13" customFormat="1">
      <c r="A518" s="13"/>
      <c r="B518" s="222"/>
      <c r="C518" s="223"/>
      <c r="D518" s="217" t="s">
        <v>171</v>
      </c>
      <c r="E518" s="224" t="s">
        <v>19</v>
      </c>
      <c r="F518" s="225" t="s">
        <v>412</v>
      </c>
      <c r="G518" s="223"/>
      <c r="H518" s="224" t="s">
        <v>19</v>
      </c>
      <c r="I518" s="226"/>
      <c r="J518" s="223"/>
      <c r="K518" s="223"/>
      <c r="L518" s="227"/>
      <c r="M518" s="228"/>
      <c r="N518" s="229"/>
      <c r="O518" s="229"/>
      <c r="P518" s="229"/>
      <c r="Q518" s="229"/>
      <c r="R518" s="229"/>
      <c r="S518" s="229"/>
      <c r="T518" s="23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1" t="s">
        <v>171</v>
      </c>
      <c r="AU518" s="231" t="s">
        <v>167</v>
      </c>
      <c r="AV518" s="13" t="s">
        <v>79</v>
      </c>
      <c r="AW518" s="13" t="s">
        <v>33</v>
      </c>
      <c r="AX518" s="13" t="s">
        <v>71</v>
      </c>
      <c r="AY518" s="231" t="s">
        <v>157</v>
      </c>
    </row>
    <row r="519" s="14" customFormat="1">
      <c r="A519" s="14"/>
      <c r="B519" s="232"/>
      <c r="C519" s="233"/>
      <c r="D519" s="217" t="s">
        <v>171</v>
      </c>
      <c r="E519" s="234" t="s">
        <v>19</v>
      </c>
      <c r="F519" s="235" t="s">
        <v>413</v>
      </c>
      <c r="G519" s="233"/>
      <c r="H519" s="236">
        <v>9.5999999999999996</v>
      </c>
      <c r="I519" s="237"/>
      <c r="J519" s="233"/>
      <c r="K519" s="233"/>
      <c r="L519" s="238"/>
      <c r="M519" s="239"/>
      <c r="N519" s="240"/>
      <c r="O519" s="240"/>
      <c r="P519" s="240"/>
      <c r="Q519" s="240"/>
      <c r="R519" s="240"/>
      <c r="S519" s="240"/>
      <c r="T519" s="24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2" t="s">
        <v>171</v>
      </c>
      <c r="AU519" s="242" t="s">
        <v>167</v>
      </c>
      <c r="AV519" s="14" t="s">
        <v>167</v>
      </c>
      <c r="AW519" s="14" t="s">
        <v>33</v>
      </c>
      <c r="AX519" s="14" t="s">
        <v>71</v>
      </c>
      <c r="AY519" s="242" t="s">
        <v>157</v>
      </c>
    </row>
    <row r="520" s="14" customFormat="1">
      <c r="A520" s="14"/>
      <c r="B520" s="232"/>
      <c r="C520" s="233"/>
      <c r="D520" s="217" t="s">
        <v>171</v>
      </c>
      <c r="E520" s="234" t="s">
        <v>19</v>
      </c>
      <c r="F520" s="235" t="s">
        <v>414</v>
      </c>
      <c r="G520" s="233"/>
      <c r="H520" s="236">
        <v>-1.8</v>
      </c>
      <c r="I520" s="237"/>
      <c r="J520" s="233"/>
      <c r="K520" s="233"/>
      <c r="L520" s="238"/>
      <c r="M520" s="239"/>
      <c r="N520" s="240"/>
      <c r="O520" s="240"/>
      <c r="P520" s="240"/>
      <c r="Q520" s="240"/>
      <c r="R520" s="240"/>
      <c r="S520" s="240"/>
      <c r="T520" s="24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2" t="s">
        <v>171</v>
      </c>
      <c r="AU520" s="242" t="s">
        <v>167</v>
      </c>
      <c r="AV520" s="14" t="s">
        <v>167</v>
      </c>
      <c r="AW520" s="14" t="s">
        <v>33</v>
      </c>
      <c r="AX520" s="14" t="s">
        <v>71</v>
      </c>
      <c r="AY520" s="242" t="s">
        <v>157</v>
      </c>
    </row>
    <row r="521" s="14" customFormat="1">
      <c r="A521" s="14"/>
      <c r="B521" s="232"/>
      <c r="C521" s="233"/>
      <c r="D521" s="217" t="s">
        <v>171</v>
      </c>
      <c r="E521" s="234" t="s">
        <v>19</v>
      </c>
      <c r="F521" s="235" t="s">
        <v>180</v>
      </c>
      <c r="G521" s="233"/>
      <c r="H521" s="236">
        <v>1.96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2" t="s">
        <v>171</v>
      </c>
      <c r="AU521" s="242" t="s">
        <v>167</v>
      </c>
      <c r="AV521" s="14" t="s">
        <v>167</v>
      </c>
      <c r="AW521" s="14" t="s">
        <v>33</v>
      </c>
      <c r="AX521" s="14" t="s">
        <v>71</v>
      </c>
      <c r="AY521" s="242" t="s">
        <v>157</v>
      </c>
    </row>
    <row r="522" s="15" customFormat="1">
      <c r="A522" s="15"/>
      <c r="B522" s="243"/>
      <c r="C522" s="244"/>
      <c r="D522" s="217" t="s">
        <v>171</v>
      </c>
      <c r="E522" s="245" t="s">
        <v>19</v>
      </c>
      <c r="F522" s="246" t="s">
        <v>191</v>
      </c>
      <c r="G522" s="244"/>
      <c r="H522" s="247">
        <v>67.609999999999985</v>
      </c>
      <c r="I522" s="248"/>
      <c r="J522" s="244"/>
      <c r="K522" s="244"/>
      <c r="L522" s="249"/>
      <c r="M522" s="250"/>
      <c r="N522" s="251"/>
      <c r="O522" s="251"/>
      <c r="P522" s="251"/>
      <c r="Q522" s="251"/>
      <c r="R522" s="251"/>
      <c r="S522" s="251"/>
      <c r="T522" s="252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3" t="s">
        <v>171</v>
      </c>
      <c r="AU522" s="253" t="s">
        <v>167</v>
      </c>
      <c r="AV522" s="15" t="s">
        <v>166</v>
      </c>
      <c r="AW522" s="15" t="s">
        <v>33</v>
      </c>
      <c r="AX522" s="15" t="s">
        <v>79</v>
      </c>
      <c r="AY522" s="253" t="s">
        <v>157</v>
      </c>
    </row>
    <row r="523" s="2" customFormat="1" ht="24.15" customHeight="1">
      <c r="A523" s="38"/>
      <c r="B523" s="39"/>
      <c r="C523" s="204" t="s">
        <v>415</v>
      </c>
      <c r="D523" s="204" t="s">
        <v>161</v>
      </c>
      <c r="E523" s="205" t="s">
        <v>416</v>
      </c>
      <c r="F523" s="206" t="s">
        <v>417</v>
      </c>
      <c r="G523" s="207" t="s">
        <v>164</v>
      </c>
      <c r="H523" s="208">
        <v>307.98899999999998</v>
      </c>
      <c r="I523" s="209"/>
      <c r="J523" s="210">
        <f>ROUND(I523*H523,2)</f>
        <v>0</v>
      </c>
      <c r="K523" s="206" t="s">
        <v>165</v>
      </c>
      <c r="L523" s="44"/>
      <c r="M523" s="211" t="s">
        <v>19</v>
      </c>
      <c r="N523" s="212" t="s">
        <v>43</v>
      </c>
      <c r="O523" s="84"/>
      <c r="P523" s="213">
        <f>O523*H523</f>
        <v>0</v>
      </c>
      <c r="Q523" s="213">
        <v>0.00348</v>
      </c>
      <c r="R523" s="213">
        <f>Q523*H523</f>
        <v>1.0718017199999999</v>
      </c>
      <c r="S523" s="213">
        <v>0</v>
      </c>
      <c r="T523" s="214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15" t="s">
        <v>166</v>
      </c>
      <c r="AT523" s="215" t="s">
        <v>161</v>
      </c>
      <c r="AU523" s="215" t="s">
        <v>167</v>
      </c>
      <c r="AY523" s="17" t="s">
        <v>157</v>
      </c>
      <c r="BE523" s="216">
        <f>IF(N523="základní",J523,0)</f>
        <v>0</v>
      </c>
      <c r="BF523" s="216">
        <f>IF(N523="snížená",J523,0)</f>
        <v>0</v>
      </c>
      <c r="BG523" s="216">
        <f>IF(N523="zákl. přenesená",J523,0)</f>
        <v>0</v>
      </c>
      <c r="BH523" s="216">
        <f>IF(N523="sníž. přenesená",J523,0)</f>
        <v>0</v>
      </c>
      <c r="BI523" s="216">
        <f>IF(N523="nulová",J523,0)</f>
        <v>0</v>
      </c>
      <c r="BJ523" s="17" t="s">
        <v>167</v>
      </c>
      <c r="BK523" s="216">
        <f>ROUND(I523*H523,2)</f>
        <v>0</v>
      </c>
      <c r="BL523" s="17" t="s">
        <v>166</v>
      </c>
      <c r="BM523" s="215" t="s">
        <v>418</v>
      </c>
    </row>
    <row r="524" s="2" customFormat="1">
      <c r="A524" s="38"/>
      <c r="B524" s="39"/>
      <c r="C524" s="40"/>
      <c r="D524" s="217" t="s">
        <v>169</v>
      </c>
      <c r="E524" s="40"/>
      <c r="F524" s="218" t="s">
        <v>419</v>
      </c>
      <c r="G524" s="40"/>
      <c r="H524" s="40"/>
      <c r="I524" s="219"/>
      <c r="J524" s="40"/>
      <c r="K524" s="40"/>
      <c r="L524" s="44"/>
      <c r="M524" s="220"/>
      <c r="N524" s="221"/>
      <c r="O524" s="84"/>
      <c r="P524" s="84"/>
      <c r="Q524" s="84"/>
      <c r="R524" s="84"/>
      <c r="S524" s="84"/>
      <c r="T524" s="85"/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T524" s="17" t="s">
        <v>169</v>
      </c>
      <c r="AU524" s="17" t="s">
        <v>167</v>
      </c>
    </row>
    <row r="525" s="13" customFormat="1">
      <c r="A525" s="13"/>
      <c r="B525" s="222"/>
      <c r="C525" s="223"/>
      <c r="D525" s="217" t="s">
        <v>171</v>
      </c>
      <c r="E525" s="224" t="s">
        <v>19</v>
      </c>
      <c r="F525" s="225" t="s">
        <v>218</v>
      </c>
      <c r="G525" s="223"/>
      <c r="H525" s="224" t="s">
        <v>19</v>
      </c>
      <c r="I525" s="226"/>
      <c r="J525" s="223"/>
      <c r="K525" s="223"/>
      <c r="L525" s="227"/>
      <c r="M525" s="228"/>
      <c r="N525" s="229"/>
      <c r="O525" s="229"/>
      <c r="P525" s="229"/>
      <c r="Q525" s="229"/>
      <c r="R525" s="229"/>
      <c r="S525" s="229"/>
      <c r="T525" s="23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1" t="s">
        <v>171</v>
      </c>
      <c r="AU525" s="231" t="s">
        <v>167</v>
      </c>
      <c r="AV525" s="13" t="s">
        <v>79</v>
      </c>
      <c r="AW525" s="13" t="s">
        <v>33</v>
      </c>
      <c r="AX525" s="13" t="s">
        <v>71</v>
      </c>
      <c r="AY525" s="231" t="s">
        <v>157</v>
      </c>
    </row>
    <row r="526" s="14" customFormat="1">
      <c r="A526" s="14"/>
      <c r="B526" s="232"/>
      <c r="C526" s="233"/>
      <c r="D526" s="217" t="s">
        <v>171</v>
      </c>
      <c r="E526" s="234" t="s">
        <v>19</v>
      </c>
      <c r="F526" s="235" t="s">
        <v>219</v>
      </c>
      <c r="G526" s="233"/>
      <c r="H526" s="236">
        <v>314.375</v>
      </c>
      <c r="I526" s="237"/>
      <c r="J526" s="233"/>
      <c r="K526" s="233"/>
      <c r="L526" s="238"/>
      <c r="M526" s="239"/>
      <c r="N526" s="240"/>
      <c r="O526" s="240"/>
      <c r="P526" s="240"/>
      <c r="Q526" s="240"/>
      <c r="R526" s="240"/>
      <c r="S526" s="240"/>
      <c r="T526" s="24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2" t="s">
        <v>171</v>
      </c>
      <c r="AU526" s="242" t="s">
        <v>167</v>
      </c>
      <c r="AV526" s="14" t="s">
        <v>167</v>
      </c>
      <c r="AW526" s="14" t="s">
        <v>33</v>
      </c>
      <c r="AX526" s="14" t="s">
        <v>71</v>
      </c>
      <c r="AY526" s="242" t="s">
        <v>157</v>
      </c>
    </row>
    <row r="527" s="13" customFormat="1">
      <c r="A527" s="13"/>
      <c r="B527" s="222"/>
      <c r="C527" s="223"/>
      <c r="D527" s="217" t="s">
        <v>171</v>
      </c>
      <c r="E527" s="224" t="s">
        <v>19</v>
      </c>
      <c r="F527" s="225" t="s">
        <v>220</v>
      </c>
      <c r="G527" s="223"/>
      <c r="H527" s="224" t="s">
        <v>19</v>
      </c>
      <c r="I527" s="226"/>
      <c r="J527" s="223"/>
      <c r="K527" s="223"/>
      <c r="L527" s="227"/>
      <c r="M527" s="228"/>
      <c r="N527" s="229"/>
      <c r="O527" s="229"/>
      <c r="P527" s="229"/>
      <c r="Q527" s="229"/>
      <c r="R527" s="229"/>
      <c r="S527" s="229"/>
      <c r="T527" s="23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1" t="s">
        <v>171</v>
      </c>
      <c r="AU527" s="231" t="s">
        <v>167</v>
      </c>
      <c r="AV527" s="13" t="s">
        <v>79</v>
      </c>
      <c r="AW527" s="13" t="s">
        <v>33</v>
      </c>
      <c r="AX527" s="13" t="s">
        <v>71</v>
      </c>
      <c r="AY527" s="231" t="s">
        <v>157</v>
      </c>
    </row>
    <row r="528" s="14" customFormat="1">
      <c r="A528" s="14"/>
      <c r="B528" s="232"/>
      <c r="C528" s="233"/>
      <c r="D528" s="217" t="s">
        <v>171</v>
      </c>
      <c r="E528" s="234" t="s">
        <v>19</v>
      </c>
      <c r="F528" s="235" t="s">
        <v>221</v>
      </c>
      <c r="G528" s="233"/>
      <c r="H528" s="236">
        <v>-20.25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2" t="s">
        <v>171</v>
      </c>
      <c r="AU528" s="242" t="s">
        <v>167</v>
      </c>
      <c r="AV528" s="14" t="s">
        <v>167</v>
      </c>
      <c r="AW528" s="14" t="s">
        <v>33</v>
      </c>
      <c r="AX528" s="14" t="s">
        <v>71</v>
      </c>
      <c r="AY528" s="242" t="s">
        <v>157</v>
      </c>
    </row>
    <row r="529" s="14" customFormat="1">
      <c r="A529" s="14"/>
      <c r="B529" s="232"/>
      <c r="C529" s="233"/>
      <c r="D529" s="217" t="s">
        <v>171</v>
      </c>
      <c r="E529" s="234" t="s">
        <v>19</v>
      </c>
      <c r="F529" s="235" t="s">
        <v>222</v>
      </c>
      <c r="G529" s="233"/>
      <c r="H529" s="236">
        <v>-13.5</v>
      </c>
      <c r="I529" s="237"/>
      <c r="J529" s="233"/>
      <c r="K529" s="233"/>
      <c r="L529" s="238"/>
      <c r="M529" s="239"/>
      <c r="N529" s="240"/>
      <c r="O529" s="240"/>
      <c r="P529" s="240"/>
      <c r="Q529" s="240"/>
      <c r="R529" s="240"/>
      <c r="S529" s="240"/>
      <c r="T529" s="24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2" t="s">
        <v>171</v>
      </c>
      <c r="AU529" s="242" t="s">
        <v>167</v>
      </c>
      <c r="AV529" s="14" t="s">
        <v>167</v>
      </c>
      <c r="AW529" s="14" t="s">
        <v>33</v>
      </c>
      <c r="AX529" s="14" t="s">
        <v>71</v>
      </c>
      <c r="AY529" s="242" t="s">
        <v>157</v>
      </c>
    </row>
    <row r="530" s="14" customFormat="1">
      <c r="A530" s="14"/>
      <c r="B530" s="232"/>
      <c r="C530" s="233"/>
      <c r="D530" s="217" t="s">
        <v>171</v>
      </c>
      <c r="E530" s="234" t="s">
        <v>19</v>
      </c>
      <c r="F530" s="235" t="s">
        <v>223</v>
      </c>
      <c r="G530" s="233"/>
      <c r="H530" s="236">
        <v>-10.800000000000001</v>
      </c>
      <c r="I530" s="237"/>
      <c r="J530" s="233"/>
      <c r="K530" s="233"/>
      <c r="L530" s="238"/>
      <c r="M530" s="239"/>
      <c r="N530" s="240"/>
      <c r="O530" s="240"/>
      <c r="P530" s="240"/>
      <c r="Q530" s="240"/>
      <c r="R530" s="240"/>
      <c r="S530" s="240"/>
      <c r="T530" s="241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2" t="s">
        <v>171</v>
      </c>
      <c r="AU530" s="242" t="s">
        <v>167</v>
      </c>
      <c r="AV530" s="14" t="s">
        <v>167</v>
      </c>
      <c r="AW530" s="14" t="s">
        <v>33</v>
      </c>
      <c r="AX530" s="14" t="s">
        <v>71</v>
      </c>
      <c r="AY530" s="242" t="s">
        <v>157</v>
      </c>
    </row>
    <row r="531" s="14" customFormat="1">
      <c r="A531" s="14"/>
      <c r="B531" s="232"/>
      <c r="C531" s="233"/>
      <c r="D531" s="217" t="s">
        <v>171</v>
      </c>
      <c r="E531" s="234" t="s">
        <v>19</v>
      </c>
      <c r="F531" s="235" t="s">
        <v>224</v>
      </c>
      <c r="G531" s="233"/>
      <c r="H531" s="236">
        <v>-2.25</v>
      </c>
      <c r="I531" s="237"/>
      <c r="J531" s="233"/>
      <c r="K531" s="233"/>
      <c r="L531" s="238"/>
      <c r="M531" s="239"/>
      <c r="N531" s="240"/>
      <c r="O531" s="240"/>
      <c r="P531" s="240"/>
      <c r="Q531" s="240"/>
      <c r="R531" s="240"/>
      <c r="S531" s="240"/>
      <c r="T531" s="24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2" t="s">
        <v>171</v>
      </c>
      <c r="AU531" s="242" t="s">
        <v>167</v>
      </c>
      <c r="AV531" s="14" t="s">
        <v>167</v>
      </c>
      <c r="AW531" s="14" t="s">
        <v>33</v>
      </c>
      <c r="AX531" s="14" t="s">
        <v>71</v>
      </c>
      <c r="AY531" s="242" t="s">
        <v>157</v>
      </c>
    </row>
    <row r="532" s="14" customFormat="1">
      <c r="A532" s="14"/>
      <c r="B532" s="232"/>
      <c r="C532" s="233"/>
      <c r="D532" s="217" t="s">
        <v>171</v>
      </c>
      <c r="E532" s="234" t="s">
        <v>19</v>
      </c>
      <c r="F532" s="235" t="s">
        <v>225</v>
      </c>
      <c r="G532" s="233"/>
      <c r="H532" s="236">
        <v>-5.5199999999999996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2" t="s">
        <v>171</v>
      </c>
      <c r="AU532" s="242" t="s">
        <v>167</v>
      </c>
      <c r="AV532" s="14" t="s">
        <v>167</v>
      </c>
      <c r="AW532" s="14" t="s">
        <v>33</v>
      </c>
      <c r="AX532" s="14" t="s">
        <v>71</v>
      </c>
      <c r="AY532" s="242" t="s">
        <v>157</v>
      </c>
    </row>
    <row r="533" s="14" customFormat="1">
      <c r="A533" s="14"/>
      <c r="B533" s="232"/>
      <c r="C533" s="233"/>
      <c r="D533" s="217" t="s">
        <v>171</v>
      </c>
      <c r="E533" s="234" t="s">
        <v>19</v>
      </c>
      <c r="F533" s="235" t="s">
        <v>227</v>
      </c>
      <c r="G533" s="233"/>
      <c r="H533" s="236">
        <v>-1.125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2" t="s">
        <v>171</v>
      </c>
      <c r="AU533" s="242" t="s">
        <v>167</v>
      </c>
      <c r="AV533" s="14" t="s">
        <v>167</v>
      </c>
      <c r="AW533" s="14" t="s">
        <v>33</v>
      </c>
      <c r="AX533" s="14" t="s">
        <v>71</v>
      </c>
      <c r="AY533" s="242" t="s">
        <v>157</v>
      </c>
    </row>
    <row r="534" s="13" customFormat="1">
      <c r="A534" s="13"/>
      <c r="B534" s="222"/>
      <c r="C534" s="223"/>
      <c r="D534" s="217" t="s">
        <v>171</v>
      </c>
      <c r="E534" s="224" t="s">
        <v>19</v>
      </c>
      <c r="F534" s="225" t="s">
        <v>230</v>
      </c>
      <c r="G534" s="223"/>
      <c r="H534" s="224" t="s">
        <v>19</v>
      </c>
      <c r="I534" s="226"/>
      <c r="J534" s="223"/>
      <c r="K534" s="223"/>
      <c r="L534" s="227"/>
      <c r="M534" s="228"/>
      <c r="N534" s="229"/>
      <c r="O534" s="229"/>
      <c r="P534" s="229"/>
      <c r="Q534" s="229"/>
      <c r="R534" s="229"/>
      <c r="S534" s="229"/>
      <c r="T534" s="230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1" t="s">
        <v>171</v>
      </c>
      <c r="AU534" s="231" t="s">
        <v>167</v>
      </c>
      <c r="AV534" s="13" t="s">
        <v>79</v>
      </c>
      <c r="AW534" s="13" t="s">
        <v>33</v>
      </c>
      <c r="AX534" s="13" t="s">
        <v>71</v>
      </c>
      <c r="AY534" s="231" t="s">
        <v>157</v>
      </c>
    </row>
    <row r="535" s="14" customFormat="1">
      <c r="A535" s="14"/>
      <c r="B535" s="232"/>
      <c r="C535" s="233"/>
      <c r="D535" s="217" t="s">
        <v>171</v>
      </c>
      <c r="E535" s="234" t="s">
        <v>19</v>
      </c>
      <c r="F535" s="235" t="s">
        <v>231</v>
      </c>
      <c r="G535" s="233"/>
      <c r="H535" s="236">
        <v>1.2</v>
      </c>
      <c r="I535" s="237"/>
      <c r="J535" s="233"/>
      <c r="K535" s="233"/>
      <c r="L535" s="238"/>
      <c r="M535" s="239"/>
      <c r="N535" s="240"/>
      <c r="O535" s="240"/>
      <c r="P535" s="240"/>
      <c r="Q535" s="240"/>
      <c r="R535" s="240"/>
      <c r="S535" s="240"/>
      <c r="T535" s="241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2" t="s">
        <v>171</v>
      </c>
      <c r="AU535" s="242" t="s">
        <v>167</v>
      </c>
      <c r="AV535" s="14" t="s">
        <v>167</v>
      </c>
      <c r="AW535" s="14" t="s">
        <v>33</v>
      </c>
      <c r="AX535" s="14" t="s">
        <v>71</v>
      </c>
      <c r="AY535" s="242" t="s">
        <v>157</v>
      </c>
    </row>
    <row r="536" s="13" customFormat="1">
      <c r="A536" s="13"/>
      <c r="B536" s="222"/>
      <c r="C536" s="223"/>
      <c r="D536" s="217" t="s">
        <v>171</v>
      </c>
      <c r="E536" s="224" t="s">
        <v>19</v>
      </c>
      <c r="F536" s="225" t="s">
        <v>232</v>
      </c>
      <c r="G536" s="223"/>
      <c r="H536" s="224" t="s">
        <v>19</v>
      </c>
      <c r="I536" s="226"/>
      <c r="J536" s="223"/>
      <c r="K536" s="223"/>
      <c r="L536" s="227"/>
      <c r="M536" s="228"/>
      <c r="N536" s="229"/>
      <c r="O536" s="229"/>
      <c r="P536" s="229"/>
      <c r="Q536" s="229"/>
      <c r="R536" s="229"/>
      <c r="S536" s="229"/>
      <c r="T536" s="230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1" t="s">
        <v>171</v>
      </c>
      <c r="AU536" s="231" t="s">
        <v>167</v>
      </c>
      <c r="AV536" s="13" t="s">
        <v>79</v>
      </c>
      <c r="AW536" s="13" t="s">
        <v>33</v>
      </c>
      <c r="AX536" s="13" t="s">
        <v>71</v>
      </c>
      <c r="AY536" s="231" t="s">
        <v>157</v>
      </c>
    </row>
    <row r="537" s="14" customFormat="1">
      <c r="A537" s="14"/>
      <c r="B537" s="232"/>
      <c r="C537" s="233"/>
      <c r="D537" s="217" t="s">
        <v>171</v>
      </c>
      <c r="E537" s="234" t="s">
        <v>19</v>
      </c>
      <c r="F537" s="235" t="s">
        <v>233</v>
      </c>
      <c r="G537" s="233"/>
      <c r="H537" s="236">
        <v>1.5</v>
      </c>
      <c r="I537" s="237"/>
      <c r="J537" s="233"/>
      <c r="K537" s="233"/>
      <c r="L537" s="238"/>
      <c r="M537" s="239"/>
      <c r="N537" s="240"/>
      <c r="O537" s="240"/>
      <c r="P537" s="240"/>
      <c r="Q537" s="240"/>
      <c r="R537" s="240"/>
      <c r="S537" s="240"/>
      <c r="T537" s="241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2" t="s">
        <v>171</v>
      </c>
      <c r="AU537" s="242" t="s">
        <v>167</v>
      </c>
      <c r="AV537" s="14" t="s">
        <v>167</v>
      </c>
      <c r="AW537" s="14" t="s">
        <v>33</v>
      </c>
      <c r="AX537" s="14" t="s">
        <v>71</v>
      </c>
      <c r="AY537" s="242" t="s">
        <v>157</v>
      </c>
    </row>
    <row r="538" s="13" customFormat="1">
      <c r="A538" s="13"/>
      <c r="B538" s="222"/>
      <c r="C538" s="223"/>
      <c r="D538" s="217" t="s">
        <v>171</v>
      </c>
      <c r="E538" s="224" t="s">
        <v>19</v>
      </c>
      <c r="F538" s="225" t="s">
        <v>220</v>
      </c>
      <c r="G538" s="223"/>
      <c r="H538" s="224" t="s">
        <v>19</v>
      </c>
      <c r="I538" s="226"/>
      <c r="J538" s="223"/>
      <c r="K538" s="223"/>
      <c r="L538" s="227"/>
      <c r="M538" s="228"/>
      <c r="N538" s="229"/>
      <c r="O538" s="229"/>
      <c r="P538" s="229"/>
      <c r="Q538" s="229"/>
      <c r="R538" s="229"/>
      <c r="S538" s="229"/>
      <c r="T538" s="230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1" t="s">
        <v>171</v>
      </c>
      <c r="AU538" s="231" t="s">
        <v>167</v>
      </c>
      <c r="AV538" s="13" t="s">
        <v>79</v>
      </c>
      <c r="AW538" s="13" t="s">
        <v>33</v>
      </c>
      <c r="AX538" s="13" t="s">
        <v>71</v>
      </c>
      <c r="AY538" s="231" t="s">
        <v>157</v>
      </c>
    </row>
    <row r="539" s="14" customFormat="1">
      <c r="A539" s="14"/>
      <c r="B539" s="232"/>
      <c r="C539" s="233"/>
      <c r="D539" s="217" t="s">
        <v>171</v>
      </c>
      <c r="E539" s="234" t="s">
        <v>19</v>
      </c>
      <c r="F539" s="235" t="s">
        <v>236</v>
      </c>
      <c r="G539" s="233"/>
      <c r="H539" s="236">
        <v>13.365</v>
      </c>
      <c r="I539" s="237"/>
      <c r="J539" s="233"/>
      <c r="K539" s="233"/>
      <c r="L539" s="238"/>
      <c r="M539" s="239"/>
      <c r="N539" s="240"/>
      <c r="O539" s="240"/>
      <c r="P539" s="240"/>
      <c r="Q539" s="240"/>
      <c r="R539" s="240"/>
      <c r="S539" s="240"/>
      <c r="T539" s="241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2" t="s">
        <v>171</v>
      </c>
      <c r="AU539" s="242" t="s">
        <v>167</v>
      </c>
      <c r="AV539" s="14" t="s">
        <v>167</v>
      </c>
      <c r="AW539" s="14" t="s">
        <v>33</v>
      </c>
      <c r="AX539" s="14" t="s">
        <v>71</v>
      </c>
      <c r="AY539" s="242" t="s">
        <v>157</v>
      </c>
    </row>
    <row r="540" s="14" customFormat="1">
      <c r="A540" s="14"/>
      <c r="B540" s="232"/>
      <c r="C540" s="233"/>
      <c r="D540" s="217" t="s">
        <v>171</v>
      </c>
      <c r="E540" s="234" t="s">
        <v>19</v>
      </c>
      <c r="F540" s="235" t="s">
        <v>237</v>
      </c>
      <c r="G540" s="233"/>
      <c r="H540" s="236">
        <v>6.9299999999999997</v>
      </c>
      <c r="I540" s="237"/>
      <c r="J540" s="233"/>
      <c r="K540" s="233"/>
      <c r="L540" s="238"/>
      <c r="M540" s="239"/>
      <c r="N540" s="240"/>
      <c r="O540" s="240"/>
      <c r="P540" s="240"/>
      <c r="Q540" s="240"/>
      <c r="R540" s="240"/>
      <c r="S540" s="240"/>
      <c r="T540" s="24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2" t="s">
        <v>171</v>
      </c>
      <c r="AU540" s="242" t="s">
        <v>167</v>
      </c>
      <c r="AV540" s="14" t="s">
        <v>167</v>
      </c>
      <c r="AW540" s="14" t="s">
        <v>33</v>
      </c>
      <c r="AX540" s="14" t="s">
        <v>71</v>
      </c>
      <c r="AY540" s="242" t="s">
        <v>157</v>
      </c>
    </row>
    <row r="541" s="14" customFormat="1">
      <c r="A541" s="14"/>
      <c r="B541" s="232"/>
      <c r="C541" s="233"/>
      <c r="D541" s="217" t="s">
        <v>171</v>
      </c>
      <c r="E541" s="234" t="s">
        <v>19</v>
      </c>
      <c r="F541" s="235" t="s">
        <v>238</v>
      </c>
      <c r="G541" s="233"/>
      <c r="H541" s="236">
        <v>14.256</v>
      </c>
      <c r="I541" s="237"/>
      <c r="J541" s="233"/>
      <c r="K541" s="233"/>
      <c r="L541" s="238"/>
      <c r="M541" s="239"/>
      <c r="N541" s="240"/>
      <c r="O541" s="240"/>
      <c r="P541" s="240"/>
      <c r="Q541" s="240"/>
      <c r="R541" s="240"/>
      <c r="S541" s="240"/>
      <c r="T541" s="24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2" t="s">
        <v>171</v>
      </c>
      <c r="AU541" s="242" t="s">
        <v>167</v>
      </c>
      <c r="AV541" s="14" t="s">
        <v>167</v>
      </c>
      <c r="AW541" s="14" t="s">
        <v>33</v>
      </c>
      <c r="AX541" s="14" t="s">
        <v>71</v>
      </c>
      <c r="AY541" s="242" t="s">
        <v>157</v>
      </c>
    </row>
    <row r="542" s="14" customFormat="1">
      <c r="A542" s="14"/>
      <c r="B542" s="232"/>
      <c r="C542" s="233"/>
      <c r="D542" s="217" t="s">
        <v>171</v>
      </c>
      <c r="E542" s="234" t="s">
        <v>19</v>
      </c>
      <c r="F542" s="235" t="s">
        <v>239</v>
      </c>
      <c r="G542" s="233"/>
      <c r="H542" s="236">
        <v>2.4750000000000001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2" t="s">
        <v>171</v>
      </c>
      <c r="AU542" s="242" t="s">
        <v>167</v>
      </c>
      <c r="AV542" s="14" t="s">
        <v>167</v>
      </c>
      <c r="AW542" s="14" t="s">
        <v>33</v>
      </c>
      <c r="AX542" s="14" t="s">
        <v>71</v>
      </c>
      <c r="AY542" s="242" t="s">
        <v>157</v>
      </c>
    </row>
    <row r="543" s="14" customFormat="1">
      <c r="A543" s="14"/>
      <c r="B543" s="232"/>
      <c r="C543" s="233"/>
      <c r="D543" s="217" t="s">
        <v>171</v>
      </c>
      <c r="E543" s="234" t="s">
        <v>19</v>
      </c>
      <c r="F543" s="235" t="s">
        <v>240</v>
      </c>
      <c r="G543" s="233"/>
      <c r="H543" s="236">
        <v>3.8279999999999998</v>
      </c>
      <c r="I543" s="237"/>
      <c r="J543" s="233"/>
      <c r="K543" s="233"/>
      <c r="L543" s="238"/>
      <c r="M543" s="239"/>
      <c r="N543" s="240"/>
      <c r="O543" s="240"/>
      <c r="P543" s="240"/>
      <c r="Q543" s="240"/>
      <c r="R543" s="240"/>
      <c r="S543" s="240"/>
      <c r="T543" s="24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2" t="s">
        <v>171</v>
      </c>
      <c r="AU543" s="242" t="s">
        <v>167</v>
      </c>
      <c r="AV543" s="14" t="s">
        <v>167</v>
      </c>
      <c r="AW543" s="14" t="s">
        <v>33</v>
      </c>
      <c r="AX543" s="14" t="s">
        <v>71</v>
      </c>
      <c r="AY543" s="242" t="s">
        <v>157</v>
      </c>
    </row>
    <row r="544" s="14" customFormat="1">
      <c r="A544" s="14"/>
      <c r="B544" s="232"/>
      <c r="C544" s="233"/>
      <c r="D544" s="217" t="s">
        <v>171</v>
      </c>
      <c r="E544" s="234" t="s">
        <v>19</v>
      </c>
      <c r="F544" s="235" t="s">
        <v>242</v>
      </c>
      <c r="G544" s="233"/>
      <c r="H544" s="236">
        <v>0.98999999999999999</v>
      </c>
      <c r="I544" s="237"/>
      <c r="J544" s="233"/>
      <c r="K544" s="233"/>
      <c r="L544" s="238"/>
      <c r="M544" s="239"/>
      <c r="N544" s="240"/>
      <c r="O544" s="240"/>
      <c r="P544" s="240"/>
      <c r="Q544" s="240"/>
      <c r="R544" s="240"/>
      <c r="S544" s="240"/>
      <c r="T544" s="241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2" t="s">
        <v>171</v>
      </c>
      <c r="AU544" s="242" t="s">
        <v>167</v>
      </c>
      <c r="AV544" s="14" t="s">
        <v>167</v>
      </c>
      <c r="AW544" s="14" t="s">
        <v>33</v>
      </c>
      <c r="AX544" s="14" t="s">
        <v>71</v>
      </c>
      <c r="AY544" s="242" t="s">
        <v>157</v>
      </c>
    </row>
    <row r="545" s="13" customFormat="1">
      <c r="A545" s="13"/>
      <c r="B545" s="222"/>
      <c r="C545" s="223"/>
      <c r="D545" s="217" t="s">
        <v>171</v>
      </c>
      <c r="E545" s="224" t="s">
        <v>19</v>
      </c>
      <c r="F545" s="225" t="s">
        <v>269</v>
      </c>
      <c r="G545" s="223"/>
      <c r="H545" s="224" t="s">
        <v>19</v>
      </c>
      <c r="I545" s="226"/>
      <c r="J545" s="223"/>
      <c r="K545" s="223"/>
      <c r="L545" s="227"/>
      <c r="M545" s="228"/>
      <c r="N545" s="229"/>
      <c r="O545" s="229"/>
      <c r="P545" s="229"/>
      <c r="Q545" s="229"/>
      <c r="R545" s="229"/>
      <c r="S545" s="229"/>
      <c r="T545" s="23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1" t="s">
        <v>171</v>
      </c>
      <c r="AU545" s="231" t="s">
        <v>167</v>
      </c>
      <c r="AV545" s="13" t="s">
        <v>79</v>
      </c>
      <c r="AW545" s="13" t="s">
        <v>33</v>
      </c>
      <c r="AX545" s="13" t="s">
        <v>71</v>
      </c>
      <c r="AY545" s="231" t="s">
        <v>157</v>
      </c>
    </row>
    <row r="546" s="14" customFormat="1">
      <c r="A546" s="14"/>
      <c r="B546" s="232"/>
      <c r="C546" s="233"/>
      <c r="D546" s="217" t="s">
        <v>171</v>
      </c>
      <c r="E546" s="234" t="s">
        <v>19</v>
      </c>
      <c r="F546" s="235" t="s">
        <v>270</v>
      </c>
      <c r="G546" s="233"/>
      <c r="H546" s="236">
        <v>2.2000000000000002</v>
      </c>
      <c r="I546" s="237"/>
      <c r="J546" s="233"/>
      <c r="K546" s="233"/>
      <c r="L546" s="238"/>
      <c r="M546" s="239"/>
      <c r="N546" s="240"/>
      <c r="O546" s="240"/>
      <c r="P546" s="240"/>
      <c r="Q546" s="240"/>
      <c r="R546" s="240"/>
      <c r="S546" s="240"/>
      <c r="T546" s="24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2" t="s">
        <v>171</v>
      </c>
      <c r="AU546" s="242" t="s">
        <v>167</v>
      </c>
      <c r="AV546" s="14" t="s">
        <v>167</v>
      </c>
      <c r="AW546" s="14" t="s">
        <v>33</v>
      </c>
      <c r="AX546" s="14" t="s">
        <v>71</v>
      </c>
      <c r="AY546" s="242" t="s">
        <v>157</v>
      </c>
    </row>
    <row r="547" s="14" customFormat="1">
      <c r="A547" s="14"/>
      <c r="B547" s="232"/>
      <c r="C547" s="233"/>
      <c r="D547" s="217" t="s">
        <v>171</v>
      </c>
      <c r="E547" s="234" t="s">
        <v>19</v>
      </c>
      <c r="F547" s="235" t="s">
        <v>271</v>
      </c>
      <c r="G547" s="233"/>
      <c r="H547" s="236">
        <v>0.315</v>
      </c>
      <c r="I547" s="237"/>
      <c r="J547" s="233"/>
      <c r="K547" s="233"/>
      <c r="L547" s="238"/>
      <c r="M547" s="239"/>
      <c r="N547" s="240"/>
      <c r="O547" s="240"/>
      <c r="P547" s="240"/>
      <c r="Q547" s="240"/>
      <c r="R547" s="240"/>
      <c r="S547" s="240"/>
      <c r="T547" s="241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2" t="s">
        <v>171</v>
      </c>
      <c r="AU547" s="242" t="s">
        <v>167</v>
      </c>
      <c r="AV547" s="14" t="s">
        <v>167</v>
      </c>
      <c r="AW547" s="14" t="s">
        <v>33</v>
      </c>
      <c r="AX547" s="14" t="s">
        <v>71</v>
      </c>
      <c r="AY547" s="242" t="s">
        <v>157</v>
      </c>
    </row>
    <row r="548" s="15" customFormat="1">
      <c r="A548" s="15"/>
      <c r="B548" s="243"/>
      <c r="C548" s="244"/>
      <c r="D548" s="217" t="s">
        <v>171</v>
      </c>
      <c r="E548" s="245" t="s">
        <v>19</v>
      </c>
      <c r="F548" s="246" t="s">
        <v>191</v>
      </c>
      <c r="G548" s="244"/>
      <c r="H548" s="247">
        <v>307.98900000000003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53" t="s">
        <v>171</v>
      </c>
      <c r="AU548" s="253" t="s">
        <v>167</v>
      </c>
      <c r="AV548" s="15" t="s">
        <v>166</v>
      </c>
      <c r="AW548" s="15" t="s">
        <v>33</v>
      </c>
      <c r="AX548" s="15" t="s">
        <v>79</v>
      </c>
      <c r="AY548" s="253" t="s">
        <v>157</v>
      </c>
    </row>
    <row r="549" s="2" customFormat="1" ht="24.15" customHeight="1">
      <c r="A549" s="38"/>
      <c r="B549" s="39"/>
      <c r="C549" s="204" t="s">
        <v>420</v>
      </c>
      <c r="D549" s="204" t="s">
        <v>161</v>
      </c>
      <c r="E549" s="205" t="s">
        <v>421</v>
      </c>
      <c r="F549" s="206" t="s">
        <v>422</v>
      </c>
      <c r="G549" s="207" t="s">
        <v>274</v>
      </c>
      <c r="H549" s="208">
        <v>35.100000000000001</v>
      </c>
      <c r="I549" s="209"/>
      <c r="J549" s="210">
        <f>ROUND(I549*H549,2)</f>
        <v>0</v>
      </c>
      <c r="K549" s="206" t="s">
        <v>165</v>
      </c>
      <c r="L549" s="44"/>
      <c r="M549" s="211" t="s">
        <v>19</v>
      </c>
      <c r="N549" s="212" t="s">
        <v>43</v>
      </c>
      <c r="O549" s="84"/>
      <c r="P549" s="213">
        <f>O549*H549</f>
        <v>0</v>
      </c>
      <c r="Q549" s="213">
        <v>0.020650000000000002</v>
      </c>
      <c r="R549" s="213">
        <f>Q549*H549</f>
        <v>0.7248150000000001</v>
      </c>
      <c r="S549" s="213">
        <v>0</v>
      </c>
      <c r="T549" s="214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15" t="s">
        <v>166</v>
      </c>
      <c r="AT549" s="215" t="s">
        <v>161</v>
      </c>
      <c r="AU549" s="215" t="s">
        <v>167</v>
      </c>
      <c r="AY549" s="17" t="s">
        <v>157</v>
      </c>
      <c r="BE549" s="216">
        <f>IF(N549="základní",J549,0)</f>
        <v>0</v>
      </c>
      <c r="BF549" s="216">
        <f>IF(N549="snížená",J549,0)</f>
        <v>0</v>
      </c>
      <c r="BG549" s="216">
        <f>IF(N549="zákl. přenesená",J549,0)</f>
        <v>0</v>
      </c>
      <c r="BH549" s="216">
        <f>IF(N549="sníž. přenesená",J549,0)</f>
        <v>0</v>
      </c>
      <c r="BI549" s="216">
        <f>IF(N549="nulová",J549,0)</f>
        <v>0</v>
      </c>
      <c r="BJ549" s="17" t="s">
        <v>167</v>
      </c>
      <c r="BK549" s="216">
        <f>ROUND(I549*H549,2)</f>
        <v>0</v>
      </c>
      <c r="BL549" s="17" t="s">
        <v>166</v>
      </c>
      <c r="BM549" s="215" t="s">
        <v>423</v>
      </c>
    </row>
    <row r="550" s="2" customFormat="1">
      <c r="A550" s="38"/>
      <c r="B550" s="39"/>
      <c r="C550" s="40"/>
      <c r="D550" s="217" t="s">
        <v>169</v>
      </c>
      <c r="E550" s="40"/>
      <c r="F550" s="218" t="s">
        <v>424</v>
      </c>
      <c r="G550" s="40"/>
      <c r="H550" s="40"/>
      <c r="I550" s="219"/>
      <c r="J550" s="40"/>
      <c r="K550" s="40"/>
      <c r="L550" s="44"/>
      <c r="M550" s="220"/>
      <c r="N550" s="221"/>
      <c r="O550" s="84"/>
      <c r="P550" s="84"/>
      <c r="Q550" s="84"/>
      <c r="R550" s="84"/>
      <c r="S550" s="84"/>
      <c r="T550" s="85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169</v>
      </c>
      <c r="AU550" s="17" t="s">
        <v>167</v>
      </c>
    </row>
    <row r="551" s="13" customFormat="1">
      <c r="A551" s="13"/>
      <c r="B551" s="222"/>
      <c r="C551" s="223"/>
      <c r="D551" s="217" t="s">
        <v>171</v>
      </c>
      <c r="E551" s="224" t="s">
        <v>19</v>
      </c>
      <c r="F551" s="225" t="s">
        <v>245</v>
      </c>
      <c r="G551" s="223"/>
      <c r="H551" s="224" t="s">
        <v>19</v>
      </c>
      <c r="I551" s="226"/>
      <c r="J551" s="223"/>
      <c r="K551" s="223"/>
      <c r="L551" s="227"/>
      <c r="M551" s="228"/>
      <c r="N551" s="229"/>
      <c r="O551" s="229"/>
      <c r="P551" s="229"/>
      <c r="Q551" s="229"/>
      <c r="R551" s="229"/>
      <c r="S551" s="229"/>
      <c r="T551" s="23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1" t="s">
        <v>171</v>
      </c>
      <c r="AU551" s="231" t="s">
        <v>167</v>
      </c>
      <c r="AV551" s="13" t="s">
        <v>79</v>
      </c>
      <c r="AW551" s="13" t="s">
        <v>33</v>
      </c>
      <c r="AX551" s="13" t="s">
        <v>71</v>
      </c>
      <c r="AY551" s="231" t="s">
        <v>157</v>
      </c>
    </row>
    <row r="552" s="13" customFormat="1">
      <c r="A552" s="13"/>
      <c r="B552" s="222"/>
      <c r="C552" s="223"/>
      <c r="D552" s="217" t="s">
        <v>171</v>
      </c>
      <c r="E552" s="224" t="s">
        <v>19</v>
      </c>
      <c r="F552" s="225" t="s">
        <v>220</v>
      </c>
      <c r="G552" s="223"/>
      <c r="H552" s="224" t="s">
        <v>19</v>
      </c>
      <c r="I552" s="226"/>
      <c r="J552" s="223"/>
      <c r="K552" s="223"/>
      <c r="L552" s="227"/>
      <c r="M552" s="228"/>
      <c r="N552" s="229"/>
      <c r="O552" s="229"/>
      <c r="P552" s="229"/>
      <c r="Q552" s="229"/>
      <c r="R552" s="229"/>
      <c r="S552" s="229"/>
      <c r="T552" s="23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1" t="s">
        <v>171</v>
      </c>
      <c r="AU552" s="231" t="s">
        <v>167</v>
      </c>
      <c r="AV552" s="13" t="s">
        <v>79</v>
      </c>
      <c r="AW552" s="13" t="s">
        <v>33</v>
      </c>
      <c r="AX552" s="13" t="s">
        <v>71</v>
      </c>
      <c r="AY552" s="231" t="s">
        <v>157</v>
      </c>
    </row>
    <row r="553" s="14" customFormat="1">
      <c r="A553" s="14"/>
      <c r="B553" s="232"/>
      <c r="C553" s="233"/>
      <c r="D553" s="217" t="s">
        <v>171</v>
      </c>
      <c r="E553" s="234" t="s">
        <v>19</v>
      </c>
      <c r="F553" s="235" t="s">
        <v>337</v>
      </c>
      <c r="G553" s="233"/>
      <c r="H553" s="236">
        <v>13.5</v>
      </c>
      <c r="I553" s="237"/>
      <c r="J553" s="233"/>
      <c r="K553" s="233"/>
      <c r="L553" s="238"/>
      <c r="M553" s="239"/>
      <c r="N553" s="240"/>
      <c r="O553" s="240"/>
      <c r="P553" s="240"/>
      <c r="Q553" s="240"/>
      <c r="R553" s="240"/>
      <c r="S553" s="240"/>
      <c r="T553" s="241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42" t="s">
        <v>171</v>
      </c>
      <c r="AU553" s="242" t="s">
        <v>167</v>
      </c>
      <c r="AV553" s="14" t="s">
        <v>167</v>
      </c>
      <c r="AW553" s="14" t="s">
        <v>33</v>
      </c>
      <c r="AX553" s="14" t="s">
        <v>71</v>
      </c>
      <c r="AY553" s="242" t="s">
        <v>157</v>
      </c>
    </row>
    <row r="554" s="14" customFormat="1">
      <c r="A554" s="14"/>
      <c r="B554" s="232"/>
      <c r="C554" s="233"/>
      <c r="D554" s="217" t="s">
        <v>171</v>
      </c>
      <c r="E554" s="234" t="s">
        <v>19</v>
      </c>
      <c r="F554" s="235" t="s">
        <v>338</v>
      </c>
      <c r="G554" s="233"/>
      <c r="H554" s="236">
        <v>9</v>
      </c>
      <c r="I554" s="237"/>
      <c r="J554" s="233"/>
      <c r="K554" s="233"/>
      <c r="L554" s="238"/>
      <c r="M554" s="239"/>
      <c r="N554" s="240"/>
      <c r="O554" s="240"/>
      <c r="P554" s="240"/>
      <c r="Q554" s="240"/>
      <c r="R554" s="240"/>
      <c r="S554" s="240"/>
      <c r="T554" s="24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2" t="s">
        <v>171</v>
      </c>
      <c r="AU554" s="242" t="s">
        <v>167</v>
      </c>
      <c r="AV554" s="14" t="s">
        <v>167</v>
      </c>
      <c r="AW554" s="14" t="s">
        <v>33</v>
      </c>
      <c r="AX554" s="14" t="s">
        <v>71</v>
      </c>
      <c r="AY554" s="242" t="s">
        <v>157</v>
      </c>
    </row>
    <row r="555" s="14" customFormat="1">
      <c r="A555" s="14"/>
      <c r="B555" s="232"/>
      <c r="C555" s="233"/>
      <c r="D555" s="217" t="s">
        <v>171</v>
      </c>
      <c r="E555" s="234" t="s">
        <v>19</v>
      </c>
      <c r="F555" s="235" t="s">
        <v>339</v>
      </c>
      <c r="G555" s="233"/>
      <c r="H555" s="236">
        <v>7.2000000000000002</v>
      </c>
      <c r="I555" s="237"/>
      <c r="J555" s="233"/>
      <c r="K555" s="233"/>
      <c r="L555" s="238"/>
      <c r="M555" s="239"/>
      <c r="N555" s="240"/>
      <c r="O555" s="240"/>
      <c r="P555" s="240"/>
      <c r="Q555" s="240"/>
      <c r="R555" s="240"/>
      <c r="S555" s="240"/>
      <c r="T555" s="24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2" t="s">
        <v>171</v>
      </c>
      <c r="AU555" s="242" t="s">
        <v>167</v>
      </c>
      <c r="AV555" s="14" t="s">
        <v>167</v>
      </c>
      <c r="AW555" s="14" t="s">
        <v>33</v>
      </c>
      <c r="AX555" s="14" t="s">
        <v>71</v>
      </c>
      <c r="AY555" s="242" t="s">
        <v>157</v>
      </c>
    </row>
    <row r="556" s="14" customFormat="1">
      <c r="A556" s="14"/>
      <c r="B556" s="232"/>
      <c r="C556" s="233"/>
      <c r="D556" s="217" t="s">
        <v>171</v>
      </c>
      <c r="E556" s="234" t="s">
        <v>19</v>
      </c>
      <c r="F556" s="235" t="s">
        <v>425</v>
      </c>
      <c r="G556" s="233"/>
      <c r="H556" s="236">
        <v>1.5</v>
      </c>
      <c r="I556" s="237"/>
      <c r="J556" s="233"/>
      <c r="K556" s="233"/>
      <c r="L556" s="238"/>
      <c r="M556" s="239"/>
      <c r="N556" s="240"/>
      <c r="O556" s="240"/>
      <c r="P556" s="240"/>
      <c r="Q556" s="240"/>
      <c r="R556" s="240"/>
      <c r="S556" s="240"/>
      <c r="T556" s="24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2" t="s">
        <v>171</v>
      </c>
      <c r="AU556" s="242" t="s">
        <v>167</v>
      </c>
      <c r="AV556" s="14" t="s">
        <v>167</v>
      </c>
      <c r="AW556" s="14" t="s">
        <v>33</v>
      </c>
      <c r="AX556" s="14" t="s">
        <v>71</v>
      </c>
      <c r="AY556" s="242" t="s">
        <v>157</v>
      </c>
    </row>
    <row r="557" s="14" customFormat="1">
      <c r="A557" s="14"/>
      <c r="B557" s="232"/>
      <c r="C557" s="233"/>
      <c r="D557" s="217" t="s">
        <v>171</v>
      </c>
      <c r="E557" s="234" t="s">
        <v>19</v>
      </c>
      <c r="F557" s="235" t="s">
        <v>341</v>
      </c>
      <c r="G557" s="233"/>
      <c r="H557" s="236">
        <v>2.3999999999999999</v>
      </c>
      <c r="I557" s="237"/>
      <c r="J557" s="233"/>
      <c r="K557" s="233"/>
      <c r="L557" s="238"/>
      <c r="M557" s="239"/>
      <c r="N557" s="240"/>
      <c r="O557" s="240"/>
      <c r="P557" s="240"/>
      <c r="Q557" s="240"/>
      <c r="R557" s="240"/>
      <c r="S557" s="240"/>
      <c r="T557" s="24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2" t="s">
        <v>171</v>
      </c>
      <c r="AU557" s="242" t="s">
        <v>167</v>
      </c>
      <c r="AV557" s="14" t="s">
        <v>167</v>
      </c>
      <c r="AW557" s="14" t="s">
        <v>33</v>
      </c>
      <c r="AX557" s="14" t="s">
        <v>71</v>
      </c>
      <c r="AY557" s="242" t="s">
        <v>157</v>
      </c>
    </row>
    <row r="558" s="14" customFormat="1">
      <c r="A558" s="14"/>
      <c r="B558" s="232"/>
      <c r="C558" s="233"/>
      <c r="D558" s="217" t="s">
        <v>171</v>
      </c>
      <c r="E558" s="234" t="s">
        <v>19</v>
      </c>
      <c r="F558" s="235" t="s">
        <v>233</v>
      </c>
      <c r="G558" s="233"/>
      <c r="H558" s="236">
        <v>1.5</v>
      </c>
      <c r="I558" s="237"/>
      <c r="J558" s="233"/>
      <c r="K558" s="233"/>
      <c r="L558" s="238"/>
      <c r="M558" s="239"/>
      <c r="N558" s="240"/>
      <c r="O558" s="240"/>
      <c r="P558" s="240"/>
      <c r="Q558" s="240"/>
      <c r="R558" s="240"/>
      <c r="S558" s="240"/>
      <c r="T558" s="24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2" t="s">
        <v>171</v>
      </c>
      <c r="AU558" s="242" t="s">
        <v>167</v>
      </c>
      <c r="AV558" s="14" t="s">
        <v>167</v>
      </c>
      <c r="AW558" s="14" t="s">
        <v>33</v>
      </c>
      <c r="AX558" s="14" t="s">
        <v>71</v>
      </c>
      <c r="AY558" s="242" t="s">
        <v>157</v>
      </c>
    </row>
    <row r="559" s="15" customFormat="1">
      <c r="A559" s="15"/>
      <c r="B559" s="243"/>
      <c r="C559" s="244"/>
      <c r="D559" s="217" t="s">
        <v>171</v>
      </c>
      <c r="E559" s="245" t="s">
        <v>19</v>
      </c>
      <c r="F559" s="246" t="s">
        <v>191</v>
      </c>
      <c r="G559" s="244"/>
      <c r="H559" s="247">
        <v>35.100000000000001</v>
      </c>
      <c r="I559" s="248"/>
      <c r="J559" s="244"/>
      <c r="K559" s="244"/>
      <c r="L559" s="249"/>
      <c r="M559" s="250"/>
      <c r="N559" s="251"/>
      <c r="O559" s="251"/>
      <c r="P559" s="251"/>
      <c r="Q559" s="251"/>
      <c r="R559" s="251"/>
      <c r="S559" s="251"/>
      <c r="T559" s="252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3" t="s">
        <v>171</v>
      </c>
      <c r="AU559" s="253" t="s">
        <v>167</v>
      </c>
      <c r="AV559" s="15" t="s">
        <v>166</v>
      </c>
      <c r="AW559" s="15" t="s">
        <v>33</v>
      </c>
      <c r="AX559" s="15" t="s">
        <v>79</v>
      </c>
      <c r="AY559" s="253" t="s">
        <v>157</v>
      </c>
    </row>
    <row r="560" s="2" customFormat="1" ht="24.15" customHeight="1">
      <c r="A560" s="38"/>
      <c r="B560" s="39"/>
      <c r="C560" s="204" t="s">
        <v>426</v>
      </c>
      <c r="D560" s="204" t="s">
        <v>161</v>
      </c>
      <c r="E560" s="205" t="s">
        <v>427</v>
      </c>
      <c r="F560" s="206" t="s">
        <v>428</v>
      </c>
      <c r="G560" s="207" t="s">
        <v>164</v>
      </c>
      <c r="H560" s="208">
        <v>60.945</v>
      </c>
      <c r="I560" s="209"/>
      <c r="J560" s="210">
        <f>ROUND(I560*H560,2)</f>
        <v>0</v>
      </c>
      <c r="K560" s="206" t="s">
        <v>165</v>
      </c>
      <c r="L560" s="44"/>
      <c r="M560" s="211" t="s">
        <v>19</v>
      </c>
      <c r="N560" s="212" t="s">
        <v>43</v>
      </c>
      <c r="O560" s="84"/>
      <c r="P560" s="213">
        <f>O560*H560</f>
        <v>0</v>
      </c>
      <c r="Q560" s="213">
        <v>0</v>
      </c>
      <c r="R560" s="213">
        <f>Q560*H560</f>
        <v>0</v>
      </c>
      <c r="S560" s="213">
        <v>0</v>
      </c>
      <c r="T560" s="214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15" t="s">
        <v>166</v>
      </c>
      <c r="AT560" s="215" t="s">
        <v>161</v>
      </c>
      <c r="AU560" s="215" t="s">
        <v>167</v>
      </c>
      <c r="AY560" s="17" t="s">
        <v>157</v>
      </c>
      <c r="BE560" s="216">
        <f>IF(N560="základní",J560,0)</f>
        <v>0</v>
      </c>
      <c r="BF560" s="216">
        <f>IF(N560="snížená",J560,0)</f>
        <v>0</v>
      </c>
      <c r="BG560" s="216">
        <f>IF(N560="zákl. přenesená",J560,0)</f>
        <v>0</v>
      </c>
      <c r="BH560" s="216">
        <f>IF(N560="sníž. přenesená",J560,0)</f>
        <v>0</v>
      </c>
      <c r="BI560" s="216">
        <f>IF(N560="nulová",J560,0)</f>
        <v>0</v>
      </c>
      <c r="BJ560" s="17" t="s">
        <v>167</v>
      </c>
      <c r="BK560" s="216">
        <f>ROUND(I560*H560,2)</f>
        <v>0</v>
      </c>
      <c r="BL560" s="17" t="s">
        <v>166</v>
      </c>
      <c r="BM560" s="215" t="s">
        <v>429</v>
      </c>
    </row>
    <row r="561" s="2" customFormat="1">
      <c r="A561" s="38"/>
      <c r="B561" s="39"/>
      <c r="C561" s="40"/>
      <c r="D561" s="217" t="s">
        <v>169</v>
      </c>
      <c r="E561" s="40"/>
      <c r="F561" s="218" t="s">
        <v>430</v>
      </c>
      <c r="G561" s="40"/>
      <c r="H561" s="40"/>
      <c r="I561" s="219"/>
      <c r="J561" s="40"/>
      <c r="K561" s="40"/>
      <c r="L561" s="44"/>
      <c r="M561" s="220"/>
      <c r="N561" s="221"/>
      <c r="O561" s="84"/>
      <c r="P561" s="84"/>
      <c r="Q561" s="84"/>
      <c r="R561" s="84"/>
      <c r="S561" s="84"/>
      <c r="T561" s="85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169</v>
      </c>
      <c r="AU561" s="17" t="s">
        <v>167</v>
      </c>
    </row>
    <row r="562" s="13" customFormat="1">
      <c r="A562" s="13"/>
      <c r="B562" s="222"/>
      <c r="C562" s="223"/>
      <c r="D562" s="217" t="s">
        <v>171</v>
      </c>
      <c r="E562" s="224" t="s">
        <v>19</v>
      </c>
      <c r="F562" s="225" t="s">
        <v>172</v>
      </c>
      <c r="G562" s="223"/>
      <c r="H562" s="224" t="s">
        <v>19</v>
      </c>
      <c r="I562" s="226"/>
      <c r="J562" s="223"/>
      <c r="K562" s="223"/>
      <c r="L562" s="227"/>
      <c r="M562" s="228"/>
      <c r="N562" s="229"/>
      <c r="O562" s="229"/>
      <c r="P562" s="229"/>
      <c r="Q562" s="229"/>
      <c r="R562" s="229"/>
      <c r="S562" s="229"/>
      <c r="T562" s="23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1" t="s">
        <v>171</v>
      </c>
      <c r="AU562" s="231" t="s">
        <v>167</v>
      </c>
      <c r="AV562" s="13" t="s">
        <v>79</v>
      </c>
      <c r="AW562" s="13" t="s">
        <v>33</v>
      </c>
      <c r="AX562" s="13" t="s">
        <v>71</v>
      </c>
      <c r="AY562" s="231" t="s">
        <v>157</v>
      </c>
    </row>
    <row r="563" s="14" customFormat="1">
      <c r="A563" s="14"/>
      <c r="B563" s="232"/>
      <c r="C563" s="233"/>
      <c r="D563" s="217" t="s">
        <v>171</v>
      </c>
      <c r="E563" s="234" t="s">
        <v>19</v>
      </c>
      <c r="F563" s="235" t="s">
        <v>431</v>
      </c>
      <c r="G563" s="233"/>
      <c r="H563" s="236">
        <v>4.2000000000000002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2" t="s">
        <v>171</v>
      </c>
      <c r="AU563" s="242" t="s">
        <v>167</v>
      </c>
      <c r="AV563" s="14" t="s">
        <v>167</v>
      </c>
      <c r="AW563" s="14" t="s">
        <v>33</v>
      </c>
      <c r="AX563" s="14" t="s">
        <v>71</v>
      </c>
      <c r="AY563" s="242" t="s">
        <v>157</v>
      </c>
    </row>
    <row r="564" s="13" customFormat="1">
      <c r="A564" s="13"/>
      <c r="B564" s="222"/>
      <c r="C564" s="223"/>
      <c r="D564" s="217" t="s">
        <v>171</v>
      </c>
      <c r="E564" s="224" t="s">
        <v>19</v>
      </c>
      <c r="F564" s="225" t="s">
        <v>220</v>
      </c>
      <c r="G564" s="223"/>
      <c r="H564" s="224" t="s">
        <v>19</v>
      </c>
      <c r="I564" s="226"/>
      <c r="J564" s="223"/>
      <c r="K564" s="223"/>
      <c r="L564" s="227"/>
      <c r="M564" s="228"/>
      <c r="N564" s="229"/>
      <c r="O564" s="229"/>
      <c r="P564" s="229"/>
      <c r="Q564" s="229"/>
      <c r="R564" s="229"/>
      <c r="S564" s="229"/>
      <c r="T564" s="23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1" t="s">
        <v>171</v>
      </c>
      <c r="AU564" s="231" t="s">
        <v>167</v>
      </c>
      <c r="AV564" s="13" t="s">
        <v>79</v>
      </c>
      <c r="AW564" s="13" t="s">
        <v>33</v>
      </c>
      <c r="AX564" s="13" t="s">
        <v>71</v>
      </c>
      <c r="AY564" s="231" t="s">
        <v>157</v>
      </c>
    </row>
    <row r="565" s="14" customFormat="1">
      <c r="A565" s="14"/>
      <c r="B565" s="232"/>
      <c r="C565" s="233"/>
      <c r="D565" s="217" t="s">
        <v>171</v>
      </c>
      <c r="E565" s="234" t="s">
        <v>19</v>
      </c>
      <c r="F565" s="235" t="s">
        <v>432</v>
      </c>
      <c r="G565" s="233"/>
      <c r="H565" s="236">
        <v>20.25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2" t="s">
        <v>171</v>
      </c>
      <c r="AU565" s="242" t="s">
        <v>167</v>
      </c>
      <c r="AV565" s="14" t="s">
        <v>167</v>
      </c>
      <c r="AW565" s="14" t="s">
        <v>33</v>
      </c>
      <c r="AX565" s="14" t="s">
        <v>71</v>
      </c>
      <c r="AY565" s="242" t="s">
        <v>157</v>
      </c>
    </row>
    <row r="566" s="14" customFormat="1">
      <c r="A566" s="14"/>
      <c r="B566" s="232"/>
      <c r="C566" s="233"/>
      <c r="D566" s="217" t="s">
        <v>171</v>
      </c>
      <c r="E566" s="234" t="s">
        <v>19</v>
      </c>
      <c r="F566" s="235" t="s">
        <v>433</v>
      </c>
      <c r="G566" s="233"/>
      <c r="H566" s="236">
        <v>13.5</v>
      </c>
      <c r="I566" s="237"/>
      <c r="J566" s="233"/>
      <c r="K566" s="233"/>
      <c r="L566" s="238"/>
      <c r="M566" s="239"/>
      <c r="N566" s="240"/>
      <c r="O566" s="240"/>
      <c r="P566" s="240"/>
      <c r="Q566" s="240"/>
      <c r="R566" s="240"/>
      <c r="S566" s="240"/>
      <c r="T566" s="241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2" t="s">
        <v>171</v>
      </c>
      <c r="AU566" s="242" t="s">
        <v>167</v>
      </c>
      <c r="AV566" s="14" t="s">
        <v>167</v>
      </c>
      <c r="AW566" s="14" t="s">
        <v>33</v>
      </c>
      <c r="AX566" s="14" t="s">
        <v>71</v>
      </c>
      <c r="AY566" s="242" t="s">
        <v>157</v>
      </c>
    </row>
    <row r="567" s="14" customFormat="1">
      <c r="A567" s="14"/>
      <c r="B567" s="232"/>
      <c r="C567" s="233"/>
      <c r="D567" s="217" t="s">
        <v>171</v>
      </c>
      <c r="E567" s="234" t="s">
        <v>19</v>
      </c>
      <c r="F567" s="235" t="s">
        <v>434</v>
      </c>
      <c r="G567" s="233"/>
      <c r="H567" s="236">
        <v>10.800000000000001</v>
      </c>
      <c r="I567" s="237"/>
      <c r="J567" s="233"/>
      <c r="K567" s="233"/>
      <c r="L567" s="238"/>
      <c r="M567" s="239"/>
      <c r="N567" s="240"/>
      <c r="O567" s="240"/>
      <c r="P567" s="240"/>
      <c r="Q567" s="240"/>
      <c r="R567" s="240"/>
      <c r="S567" s="240"/>
      <c r="T567" s="24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42" t="s">
        <v>171</v>
      </c>
      <c r="AU567" s="242" t="s">
        <v>167</v>
      </c>
      <c r="AV567" s="14" t="s">
        <v>167</v>
      </c>
      <c r="AW567" s="14" t="s">
        <v>33</v>
      </c>
      <c r="AX567" s="14" t="s">
        <v>71</v>
      </c>
      <c r="AY567" s="242" t="s">
        <v>157</v>
      </c>
    </row>
    <row r="568" s="14" customFormat="1">
      <c r="A568" s="14"/>
      <c r="B568" s="232"/>
      <c r="C568" s="233"/>
      <c r="D568" s="217" t="s">
        <v>171</v>
      </c>
      <c r="E568" s="234" t="s">
        <v>19</v>
      </c>
      <c r="F568" s="235" t="s">
        <v>435</v>
      </c>
      <c r="G568" s="233"/>
      <c r="H568" s="236">
        <v>1.125</v>
      </c>
      <c r="I568" s="237"/>
      <c r="J568" s="233"/>
      <c r="K568" s="233"/>
      <c r="L568" s="238"/>
      <c r="M568" s="239"/>
      <c r="N568" s="240"/>
      <c r="O568" s="240"/>
      <c r="P568" s="240"/>
      <c r="Q568" s="240"/>
      <c r="R568" s="240"/>
      <c r="S568" s="240"/>
      <c r="T568" s="24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42" t="s">
        <v>171</v>
      </c>
      <c r="AU568" s="242" t="s">
        <v>167</v>
      </c>
      <c r="AV568" s="14" t="s">
        <v>167</v>
      </c>
      <c r="AW568" s="14" t="s">
        <v>33</v>
      </c>
      <c r="AX568" s="14" t="s">
        <v>71</v>
      </c>
      <c r="AY568" s="242" t="s">
        <v>157</v>
      </c>
    </row>
    <row r="569" s="14" customFormat="1">
      <c r="A569" s="14"/>
      <c r="B569" s="232"/>
      <c r="C569" s="233"/>
      <c r="D569" s="217" t="s">
        <v>171</v>
      </c>
      <c r="E569" s="234" t="s">
        <v>19</v>
      </c>
      <c r="F569" s="235" t="s">
        <v>436</v>
      </c>
      <c r="G569" s="233"/>
      <c r="H569" s="236">
        <v>5.5199999999999996</v>
      </c>
      <c r="I569" s="237"/>
      <c r="J569" s="233"/>
      <c r="K569" s="233"/>
      <c r="L569" s="238"/>
      <c r="M569" s="239"/>
      <c r="N569" s="240"/>
      <c r="O569" s="240"/>
      <c r="P569" s="240"/>
      <c r="Q569" s="240"/>
      <c r="R569" s="240"/>
      <c r="S569" s="240"/>
      <c r="T569" s="24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42" t="s">
        <v>171</v>
      </c>
      <c r="AU569" s="242" t="s">
        <v>167</v>
      </c>
      <c r="AV569" s="14" t="s">
        <v>167</v>
      </c>
      <c r="AW569" s="14" t="s">
        <v>33</v>
      </c>
      <c r="AX569" s="14" t="s">
        <v>71</v>
      </c>
      <c r="AY569" s="242" t="s">
        <v>157</v>
      </c>
    </row>
    <row r="570" s="14" customFormat="1">
      <c r="A570" s="14"/>
      <c r="B570" s="232"/>
      <c r="C570" s="233"/>
      <c r="D570" s="217" t="s">
        <v>171</v>
      </c>
      <c r="E570" s="234" t="s">
        <v>19</v>
      </c>
      <c r="F570" s="235" t="s">
        <v>437</v>
      </c>
      <c r="G570" s="233"/>
      <c r="H570" s="236">
        <v>1.5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2" t="s">
        <v>171</v>
      </c>
      <c r="AU570" s="242" t="s">
        <v>167</v>
      </c>
      <c r="AV570" s="14" t="s">
        <v>167</v>
      </c>
      <c r="AW570" s="14" t="s">
        <v>33</v>
      </c>
      <c r="AX570" s="14" t="s">
        <v>71</v>
      </c>
      <c r="AY570" s="242" t="s">
        <v>157</v>
      </c>
    </row>
    <row r="571" s="14" customFormat="1">
      <c r="A571" s="14"/>
      <c r="B571" s="232"/>
      <c r="C571" s="233"/>
      <c r="D571" s="217" t="s">
        <v>171</v>
      </c>
      <c r="E571" s="234" t="s">
        <v>19</v>
      </c>
      <c r="F571" s="235" t="s">
        <v>438</v>
      </c>
      <c r="G571" s="233"/>
      <c r="H571" s="236">
        <v>2.25</v>
      </c>
      <c r="I571" s="237"/>
      <c r="J571" s="233"/>
      <c r="K571" s="233"/>
      <c r="L571" s="238"/>
      <c r="M571" s="239"/>
      <c r="N571" s="240"/>
      <c r="O571" s="240"/>
      <c r="P571" s="240"/>
      <c r="Q571" s="240"/>
      <c r="R571" s="240"/>
      <c r="S571" s="240"/>
      <c r="T571" s="24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2" t="s">
        <v>171</v>
      </c>
      <c r="AU571" s="242" t="s">
        <v>167</v>
      </c>
      <c r="AV571" s="14" t="s">
        <v>167</v>
      </c>
      <c r="AW571" s="14" t="s">
        <v>33</v>
      </c>
      <c r="AX571" s="14" t="s">
        <v>71</v>
      </c>
      <c r="AY571" s="242" t="s">
        <v>157</v>
      </c>
    </row>
    <row r="572" s="13" customFormat="1">
      <c r="A572" s="13"/>
      <c r="B572" s="222"/>
      <c r="C572" s="223"/>
      <c r="D572" s="217" t="s">
        <v>171</v>
      </c>
      <c r="E572" s="224" t="s">
        <v>19</v>
      </c>
      <c r="F572" s="225" t="s">
        <v>179</v>
      </c>
      <c r="G572" s="223"/>
      <c r="H572" s="224" t="s">
        <v>19</v>
      </c>
      <c r="I572" s="226"/>
      <c r="J572" s="223"/>
      <c r="K572" s="223"/>
      <c r="L572" s="227"/>
      <c r="M572" s="228"/>
      <c r="N572" s="229"/>
      <c r="O572" s="229"/>
      <c r="P572" s="229"/>
      <c r="Q572" s="229"/>
      <c r="R572" s="229"/>
      <c r="S572" s="229"/>
      <c r="T572" s="23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1" t="s">
        <v>171</v>
      </c>
      <c r="AU572" s="231" t="s">
        <v>167</v>
      </c>
      <c r="AV572" s="13" t="s">
        <v>79</v>
      </c>
      <c r="AW572" s="13" t="s">
        <v>33</v>
      </c>
      <c r="AX572" s="13" t="s">
        <v>71</v>
      </c>
      <c r="AY572" s="231" t="s">
        <v>157</v>
      </c>
    </row>
    <row r="573" s="14" customFormat="1">
      <c r="A573" s="14"/>
      <c r="B573" s="232"/>
      <c r="C573" s="233"/>
      <c r="D573" s="217" t="s">
        <v>171</v>
      </c>
      <c r="E573" s="234" t="s">
        <v>19</v>
      </c>
      <c r="F573" s="235" t="s">
        <v>439</v>
      </c>
      <c r="G573" s="233"/>
      <c r="H573" s="236">
        <v>1.8</v>
      </c>
      <c r="I573" s="237"/>
      <c r="J573" s="233"/>
      <c r="K573" s="233"/>
      <c r="L573" s="238"/>
      <c r="M573" s="239"/>
      <c r="N573" s="240"/>
      <c r="O573" s="240"/>
      <c r="P573" s="240"/>
      <c r="Q573" s="240"/>
      <c r="R573" s="240"/>
      <c r="S573" s="240"/>
      <c r="T573" s="24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2" t="s">
        <v>171</v>
      </c>
      <c r="AU573" s="242" t="s">
        <v>167</v>
      </c>
      <c r="AV573" s="14" t="s">
        <v>167</v>
      </c>
      <c r="AW573" s="14" t="s">
        <v>33</v>
      </c>
      <c r="AX573" s="14" t="s">
        <v>71</v>
      </c>
      <c r="AY573" s="242" t="s">
        <v>157</v>
      </c>
    </row>
    <row r="574" s="15" customFormat="1">
      <c r="A574" s="15"/>
      <c r="B574" s="243"/>
      <c r="C574" s="244"/>
      <c r="D574" s="217" t="s">
        <v>171</v>
      </c>
      <c r="E574" s="245" t="s">
        <v>19</v>
      </c>
      <c r="F574" s="246" t="s">
        <v>191</v>
      </c>
      <c r="G574" s="244"/>
      <c r="H574" s="247">
        <v>60.944999999999993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53" t="s">
        <v>171</v>
      </c>
      <c r="AU574" s="253" t="s">
        <v>167</v>
      </c>
      <c r="AV574" s="15" t="s">
        <v>166</v>
      </c>
      <c r="AW574" s="15" t="s">
        <v>33</v>
      </c>
      <c r="AX574" s="15" t="s">
        <v>79</v>
      </c>
      <c r="AY574" s="253" t="s">
        <v>157</v>
      </c>
    </row>
    <row r="575" s="2" customFormat="1" ht="14.4" customHeight="1">
      <c r="A575" s="38"/>
      <c r="B575" s="39"/>
      <c r="C575" s="204" t="s">
        <v>440</v>
      </c>
      <c r="D575" s="204" t="s">
        <v>161</v>
      </c>
      <c r="E575" s="205" t="s">
        <v>441</v>
      </c>
      <c r="F575" s="206" t="s">
        <v>442</v>
      </c>
      <c r="G575" s="207" t="s">
        <v>164</v>
      </c>
      <c r="H575" s="208">
        <v>387.59399999999999</v>
      </c>
      <c r="I575" s="209"/>
      <c r="J575" s="210">
        <f>ROUND(I575*H575,2)</f>
        <v>0</v>
      </c>
      <c r="K575" s="206" t="s">
        <v>165</v>
      </c>
      <c r="L575" s="44"/>
      <c r="M575" s="211" t="s">
        <v>19</v>
      </c>
      <c r="N575" s="212" t="s">
        <v>43</v>
      </c>
      <c r="O575" s="84"/>
      <c r="P575" s="213">
        <f>O575*H575</f>
        <v>0</v>
      </c>
      <c r="Q575" s="213">
        <v>0</v>
      </c>
      <c r="R575" s="213">
        <f>Q575*H575</f>
        <v>0</v>
      </c>
      <c r="S575" s="213">
        <v>0</v>
      </c>
      <c r="T575" s="214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15" t="s">
        <v>166</v>
      </c>
      <c r="AT575" s="215" t="s">
        <v>161</v>
      </c>
      <c r="AU575" s="215" t="s">
        <v>167</v>
      </c>
      <c r="AY575" s="17" t="s">
        <v>157</v>
      </c>
      <c r="BE575" s="216">
        <f>IF(N575="základní",J575,0)</f>
        <v>0</v>
      </c>
      <c r="BF575" s="216">
        <f>IF(N575="snížená",J575,0)</f>
        <v>0</v>
      </c>
      <c r="BG575" s="216">
        <f>IF(N575="zákl. přenesená",J575,0)</f>
        <v>0</v>
      </c>
      <c r="BH575" s="216">
        <f>IF(N575="sníž. přenesená",J575,0)</f>
        <v>0</v>
      </c>
      <c r="BI575" s="216">
        <f>IF(N575="nulová",J575,0)</f>
        <v>0</v>
      </c>
      <c r="BJ575" s="17" t="s">
        <v>167</v>
      </c>
      <c r="BK575" s="216">
        <f>ROUND(I575*H575,2)</f>
        <v>0</v>
      </c>
      <c r="BL575" s="17" t="s">
        <v>166</v>
      </c>
      <c r="BM575" s="215" t="s">
        <v>443</v>
      </c>
    </row>
    <row r="576" s="2" customFormat="1">
      <c r="A576" s="38"/>
      <c r="B576" s="39"/>
      <c r="C576" s="40"/>
      <c r="D576" s="217" t="s">
        <v>169</v>
      </c>
      <c r="E576" s="40"/>
      <c r="F576" s="218" t="s">
        <v>444</v>
      </c>
      <c r="G576" s="40"/>
      <c r="H576" s="40"/>
      <c r="I576" s="219"/>
      <c r="J576" s="40"/>
      <c r="K576" s="40"/>
      <c r="L576" s="44"/>
      <c r="M576" s="220"/>
      <c r="N576" s="221"/>
      <c r="O576" s="84"/>
      <c r="P576" s="84"/>
      <c r="Q576" s="84"/>
      <c r="R576" s="84"/>
      <c r="S576" s="84"/>
      <c r="T576" s="85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169</v>
      </c>
      <c r="AU576" s="17" t="s">
        <v>167</v>
      </c>
    </row>
    <row r="577" s="13" customFormat="1">
      <c r="A577" s="13"/>
      <c r="B577" s="222"/>
      <c r="C577" s="223"/>
      <c r="D577" s="217" t="s">
        <v>171</v>
      </c>
      <c r="E577" s="224" t="s">
        <v>19</v>
      </c>
      <c r="F577" s="225" t="s">
        <v>216</v>
      </c>
      <c r="G577" s="223"/>
      <c r="H577" s="224" t="s">
        <v>19</v>
      </c>
      <c r="I577" s="226"/>
      <c r="J577" s="223"/>
      <c r="K577" s="223"/>
      <c r="L577" s="227"/>
      <c r="M577" s="228"/>
      <c r="N577" s="229"/>
      <c r="O577" s="229"/>
      <c r="P577" s="229"/>
      <c r="Q577" s="229"/>
      <c r="R577" s="229"/>
      <c r="S577" s="229"/>
      <c r="T577" s="23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1" t="s">
        <v>171</v>
      </c>
      <c r="AU577" s="231" t="s">
        <v>167</v>
      </c>
      <c r="AV577" s="13" t="s">
        <v>79</v>
      </c>
      <c r="AW577" s="13" t="s">
        <v>33</v>
      </c>
      <c r="AX577" s="13" t="s">
        <v>71</v>
      </c>
      <c r="AY577" s="231" t="s">
        <v>157</v>
      </c>
    </row>
    <row r="578" s="14" customFormat="1">
      <c r="A578" s="14"/>
      <c r="B578" s="232"/>
      <c r="C578" s="233"/>
      <c r="D578" s="217" t="s">
        <v>171</v>
      </c>
      <c r="E578" s="234" t="s">
        <v>19</v>
      </c>
      <c r="F578" s="235" t="s">
        <v>217</v>
      </c>
      <c r="G578" s="233"/>
      <c r="H578" s="236">
        <v>49.799999999999997</v>
      </c>
      <c r="I578" s="237"/>
      <c r="J578" s="233"/>
      <c r="K578" s="233"/>
      <c r="L578" s="238"/>
      <c r="M578" s="239"/>
      <c r="N578" s="240"/>
      <c r="O578" s="240"/>
      <c r="P578" s="240"/>
      <c r="Q578" s="240"/>
      <c r="R578" s="240"/>
      <c r="S578" s="240"/>
      <c r="T578" s="24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2" t="s">
        <v>171</v>
      </c>
      <c r="AU578" s="242" t="s">
        <v>167</v>
      </c>
      <c r="AV578" s="14" t="s">
        <v>167</v>
      </c>
      <c r="AW578" s="14" t="s">
        <v>33</v>
      </c>
      <c r="AX578" s="14" t="s">
        <v>71</v>
      </c>
      <c r="AY578" s="242" t="s">
        <v>157</v>
      </c>
    </row>
    <row r="579" s="13" customFormat="1">
      <c r="A579" s="13"/>
      <c r="B579" s="222"/>
      <c r="C579" s="223"/>
      <c r="D579" s="217" t="s">
        <v>171</v>
      </c>
      <c r="E579" s="224" t="s">
        <v>19</v>
      </c>
      <c r="F579" s="225" t="s">
        <v>218</v>
      </c>
      <c r="G579" s="223"/>
      <c r="H579" s="224" t="s">
        <v>19</v>
      </c>
      <c r="I579" s="226"/>
      <c r="J579" s="223"/>
      <c r="K579" s="223"/>
      <c r="L579" s="227"/>
      <c r="M579" s="228"/>
      <c r="N579" s="229"/>
      <c r="O579" s="229"/>
      <c r="P579" s="229"/>
      <c r="Q579" s="229"/>
      <c r="R579" s="229"/>
      <c r="S579" s="229"/>
      <c r="T579" s="23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1" t="s">
        <v>171</v>
      </c>
      <c r="AU579" s="231" t="s">
        <v>167</v>
      </c>
      <c r="AV579" s="13" t="s">
        <v>79</v>
      </c>
      <c r="AW579" s="13" t="s">
        <v>33</v>
      </c>
      <c r="AX579" s="13" t="s">
        <v>71</v>
      </c>
      <c r="AY579" s="231" t="s">
        <v>157</v>
      </c>
    </row>
    <row r="580" s="14" customFormat="1">
      <c r="A580" s="14"/>
      <c r="B580" s="232"/>
      <c r="C580" s="233"/>
      <c r="D580" s="217" t="s">
        <v>171</v>
      </c>
      <c r="E580" s="234" t="s">
        <v>19</v>
      </c>
      <c r="F580" s="235" t="s">
        <v>219</v>
      </c>
      <c r="G580" s="233"/>
      <c r="H580" s="236">
        <v>314.375</v>
      </c>
      <c r="I580" s="237"/>
      <c r="J580" s="233"/>
      <c r="K580" s="233"/>
      <c r="L580" s="238"/>
      <c r="M580" s="239"/>
      <c r="N580" s="240"/>
      <c r="O580" s="240"/>
      <c r="P580" s="240"/>
      <c r="Q580" s="240"/>
      <c r="R580" s="240"/>
      <c r="S580" s="240"/>
      <c r="T580" s="24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2" t="s">
        <v>171</v>
      </c>
      <c r="AU580" s="242" t="s">
        <v>167</v>
      </c>
      <c r="AV580" s="14" t="s">
        <v>167</v>
      </c>
      <c r="AW580" s="14" t="s">
        <v>33</v>
      </c>
      <c r="AX580" s="14" t="s">
        <v>71</v>
      </c>
      <c r="AY580" s="242" t="s">
        <v>157</v>
      </c>
    </row>
    <row r="581" s="13" customFormat="1">
      <c r="A581" s="13"/>
      <c r="B581" s="222"/>
      <c r="C581" s="223"/>
      <c r="D581" s="217" t="s">
        <v>171</v>
      </c>
      <c r="E581" s="224" t="s">
        <v>19</v>
      </c>
      <c r="F581" s="225" t="s">
        <v>220</v>
      </c>
      <c r="G581" s="223"/>
      <c r="H581" s="224" t="s">
        <v>19</v>
      </c>
      <c r="I581" s="226"/>
      <c r="J581" s="223"/>
      <c r="K581" s="223"/>
      <c r="L581" s="227"/>
      <c r="M581" s="228"/>
      <c r="N581" s="229"/>
      <c r="O581" s="229"/>
      <c r="P581" s="229"/>
      <c r="Q581" s="229"/>
      <c r="R581" s="229"/>
      <c r="S581" s="229"/>
      <c r="T581" s="23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1" t="s">
        <v>171</v>
      </c>
      <c r="AU581" s="231" t="s">
        <v>167</v>
      </c>
      <c r="AV581" s="13" t="s">
        <v>79</v>
      </c>
      <c r="AW581" s="13" t="s">
        <v>33</v>
      </c>
      <c r="AX581" s="13" t="s">
        <v>71</v>
      </c>
      <c r="AY581" s="231" t="s">
        <v>157</v>
      </c>
    </row>
    <row r="582" s="14" customFormat="1">
      <c r="A582" s="14"/>
      <c r="B582" s="232"/>
      <c r="C582" s="233"/>
      <c r="D582" s="217" t="s">
        <v>171</v>
      </c>
      <c r="E582" s="234" t="s">
        <v>19</v>
      </c>
      <c r="F582" s="235" t="s">
        <v>221</v>
      </c>
      <c r="G582" s="233"/>
      <c r="H582" s="236">
        <v>-20.25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42" t="s">
        <v>171</v>
      </c>
      <c r="AU582" s="242" t="s">
        <v>167</v>
      </c>
      <c r="AV582" s="14" t="s">
        <v>167</v>
      </c>
      <c r="AW582" s="14" t="s">
        <v>33</v>
      </c>
      <c r="AX582" s="14" t="s">
        <v>71</v>
      </c>
      <c r="AY582" s="242" t="s">
        <v>157</v>
      </c>
    </row>
    <row r="583" s="14" customFormat="1">
      <c r="A583" s="14"/>
      <c r="B583" s="232"/>
      <c r="C583" s="233"/>
      <c r="D583" s="217" t="s">
        <v>171</v>
      </c>
      <c r="E583" s="234" t="s">
        <v>19</v>
      </c>
      <c r="F583" s="235" t="s">
        <v>222</v>
      </c>
      <c r="G583" s="233"/>
      <c r="H583" s="236">
        <v>-13.5</v>
      </c>
      <c r="I583" s="237"/>
      <c r="J583" s="233"/>
      <c r="K583" s="233"/>
      <c r="L583" s="238"/>
      <c r="M583" s="239"/>
      <c r="N583" s="240"/>
      <c r="O583" s="240"/>
      <c r="P583" s="240"/>
      <c r="Q583" s="240"/>
      <c r="R583" s="240"/>
      <c r="S583" s="240"/>
      <c r="T583" s="24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2" t="s">
        <v>171</v>
      </c>
      <c r="AU583" s="242" t="s">
        <v>167</v>
      </c>
      <c r="AV583" s="14" t="s">
        <v>167</v>
      </c>
      <c r="AW583" s="14" t="s">
        <v>33</v>
      </c>
      <c r="AX583" s="14" t="s">
        <v>71</v>
      </c>
      <c r="AY583" s="242" t="s">
        <v>157</v>
      </c>
    </row>
    <row r="584" s="14" customFormat="1">
      <c r="A584" s="14"/>
      <c r="B584" s="232"/>
      <c r="C584" s="233"/>
      <c r="D584" s="217" t="s">
        <v>171</v>
      </c>
      <c r="E584" s="234" t="s">
        <v>19</v>
      </c>
      <c r="F584" s="235" t="s">
        <v>223</v>
      </c>
      <c r="G584" s="233"/>
      <c r="H584" s="236">
        <v>-10.800000000000001</v>
      </c>
      <c r="I584" s="237"/>
      <c r="J584" s="233"/>
      <c r="K584" s="233"/>
      <c r="L584" s="238"/>
      <c r="M584" s="239"/>
      <c r="N584" s="240"/>
      <c r="O584" s="240"/>
      <c r="P584" s="240"/>
      <c r="Q584" s="240"/>
      <c r="R584" s="240"/>
      <c r="S584" s="240"/>
      <c r="T584" s="24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2" t="s">
        <v>171</v>
      </c>
      <c r="AU584" s="242" t="s">
        <v>167</v>
      </c>
      <c r="AV584" s="14" t="s">
        <v>167</v>
      </c>
      <c r="AW584" s="14" t="s">
        <v>33</v>
      </c>
      <c r="AX584" s="14" t="s">
        <v>71</v>
      </c>
      <c r="AY584" s="242" t="s">
        <v>157</v>
      </c>
    </row>
    <row r="585" s="14" customFormat="1">
      <c r="A585" s="14"/>
      <c r="B585" s="232"/>
      <c r="C585" s="233"/>
      <c r="D585" s="217" t="s">
        <v>171</v>
      </c>
      <c r="E585" s="234" t="s">
        <v>19</v>
      </c>
      <c r="F585" s="235" t="s">
        <v>224</v>
      </c>
      <c r="G585" s="233"/>
      <c r="H585" s="236">
        <v>-2.25</v>
      </c>
      <c r="I585" s="237"/>
      <c r="J585" s="233"/>
      <c r="K585" s="233"/>
      <c r="L585" s="238"/>
      <c r="M585" s="239"/>
      <c r="N585" s="240"/>
      <c r="O585" s="240"/>
      <c r="P585" s="240"/>
      <c r="Q585" s="240"/>
      <c r="R585" s="240"/>
      <c r="S585" s="240"/>
      <c r="T585" s="24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42" t="s">
        <v>171</v>
      </c>
      <c r="AU585" s="242" t="s">
        <v>167</v>
      </c>
      <c r="AV585" s="14" t="s">
        <v>167</v>
      </c>
      <c r="AW585" s="14" t="s">
        <v>33</v>
      </c>
      <c r="AX585" s="14" t="s">
        <v>71</v>
      </c>
      <c r="AY585" s="242" t="s">
        <v>157</v>
      </c>
    </row>
    <row r="586" s="14" customFormat="1">
      <c r="A586" s="14"/>
      <c r="B586" s="232"/>
      <c r="C586" s="233"/>
      <c r="D586" s="217" t="s">
        <v>171</v>
      </c>
      <c r="E586" s="234" t="s">
        <v>19</v>
      </c>
      <c r="F586" s="235" t="s">
        <v>225</v>
      </c>
      <c r="G586" s="233"/>
      <c r="H586" s="236">
        <v>-5.5199999999999996</v>
      </c>
      <c r="I586" s="237"/>
      <c r="J586" s="233"/>
      <c r="K586" s="233"/>
      <c r="L586" s="238"/>
      <c r="M586" s="239"/>
      <c r="N586" s="240"/>
      <c r="O586" s="240"/>
      <c r="P586" s="240"/>
      <c r="Q586" s="240"/>
      <c r="R586" s="240"/>
      <c r="S586" s="240"/>
      <c r="T586" s="241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2" t="s">
        <v>171</v>
      </c>
      <c r="AU586" s="242" t="s">
        <v>167</v>
      </c>
      <c r="AV586" s="14" t="s">
        <v>167</v>
      </c>
      <c r="AW586" s="14" t="s">
        <v>33</v>
      </c>
      <c r="AX586" s="14" t="s">
        <v>71</v>
      </c>
      <c r="AY586" s="242" t="s">
        <v>157</v>
      </c>
    </row>
    <row r="587" s="14" customFormat="1">
      <c r="A587" s="14"/>
      <c r="B587" s="232"/>
      <c r="C587" s="233"/>
      <c r="D587" s="217" t="s">
        <v>171</v>
      </c>
      <c r="E587" s="234" t="s">
        <v>19</v>
      </c>
      <c r="F587" s="235" t="s">
        <v>226</v>
      </c>
      <c r="G587" s="233"/>
      <c r="H587" s="236">
        <v>-0.75</v>
      </c>
      <c r="I587" s="237"/>
      <c r="J587" s="233"/>
      <c r="K587" s="233"/>
      <c r="L587" s="238"/>
      <c r="M587" s="239"/>
      <c r="N587" s="240"/>
      <c r="O587" s="240"/>
      <c r="P587" s="240"/>
      <c r="Q587" s="240"/>
      <c r="R587" s="240"/>
      <c r="S587" s="240"/>
      <c r="T587" s="24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2" t="s">
        <v>171</v>
      </c>
      <c r="AU587" s="242" t="s">
        <v>167</v>
      </c>
      <c r="AV587" s="14" t="s">
        <v>167</v>
      </c>
      <c r="AW587" s="14" t="s">
        <v>33</v>
      </c>
      <c r="AX587" s="14" t="s">
        <v>71</v>
      </c>
      <c r="AY587" s="242" t="s">
        <v>157</v>
      </c>
    </row>
    <row r="588" s="14" customFormat="1">
      <c r="A588" s="14"/>
      <c r="B588" s="232"/>
      <c r="C588" s="233"/>
      <c r="D588" s="217" t="s">
        <v>171</v>
      </c>
      <c r="E588" s="234" t="s">
        <v>19</v>
      </c>
      <c r="F588" s="235" t="s">
        <v>227</v>
      </c>
      <c r="G588" s="233"/>
      <c r="H588" s="236">
        <v>-1.125</v>
      </c>
      <c r="I588" s="237"/>
      <c r="J588" s="233"/>
      <c r="K588" s="233"/>
      <c r="L588" s="238"/>
      <c r="M588" s="239"/>
      <c r="N588" s="240"/>
      <c r="O588" s="240"/>
      <c r="P588" s="240"/>
      <c r="Q588" s="240"/>
      <c r="R588" s="240"/>
      <c r="S588" s="240"/>
      <c r="T588" s="241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42" t="s">
        <v>171</v>
      </c>
      <c r="AU588" s="242" t="s">
        <v>167</v>
      </c>
      <c r="AV588" s="14" t="s">
        <v>167</v>
      </c>
      <c r="AW588" s="14" t="s">
        <v>33</v>
      </c>
      <c r="AX588" s="14" t="s">
        <v>71</v>
      </c>
      <c r="AY588" s="242" t="s">
        <v>157</v>
      </c>
    </row>
    <row r="589" s="13" customFormat="1">
      <c r="A589" s="13"/>
      <c r="B589" s="222"/>
      <c r="C589" s="223"/>
      <c r="D589" s="217" t="s">
        <v>171</v>
      </c>
      <c r="E589" s="224" t="s">
        <v>19</v>
      </c>
      <c r="F589" s="225" t="s">
        <v>228</v>
      </c>
      <c r="G589" s="223"/>
      <c r="H589" s="224" t="s">
        <v>19</v>
      </c>
      <c r="I589" s="226"/>
      <c r="J589" s="223"/>
      <c r="K589" s="223"/>
      <c r="L589" s="227"/>
      <c r="M589" s="228"/>
      <c r="N589" s="229"/>
      <c r="O589" s="229"/>
      <c r="P589" s="229"/>
      <c r="Q589" s="229"/>
      <c r="R589" s="229"/>
      <c r="S589" s="229"/>
      <c r="T589" s="23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1" t="s">
        <v>171</v>
      </c>
      <c r="AU589" s="231" t="s">
        <v>167</v>
      </c>
      <c r="AV589" s="13" t="s">
        <v>79</v>
      </c>
      <c r="AW589" s="13" t="s">
        <v>33</v>
      </c>
      <c r="AX589" s="13" t="s">
        <v>71</v>
      </c>
      <c r="AY589" s="231" t="s">
        <v>157</v>
      </c>
    </row>
    <row r="590" s="14" customFormat="1">
      <c r="A590" s="14"/>
      <c r="B590" s="232"/>
      <c r="C590" s="233"/>
      <c r="D590" s="217" t="s">
        <v>171</v>
      </c>
      <c r="E590" s="234" t="s">
        <v>19</v>
      </c>
      <c r="F590" s="235" t="s">
        <v>229</v>
      </c>
      <c r="G590" s="233"/>
      <c r="H590" s="236">
        <v>2.6000000000000001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2" t="s">
        <v>171</v>
      </c>
      <c r="AU590" s="242" t="s">
        <v>167</v>
      </c>
      <c r="AV590" s="14" t="s">
        <v>167</v>
      </c>
      <c r="AW590" s="14" t="s">
        <v>33</v>
      </c>
      <c r="AX590" s="14" t="s">
        <v>71</v>
      </c>
      <c r="AY590" s="242" t="s">
        <v>157</v>
      </c>
    </row>
    <row r="591" s="13" customFormat="1">
      <c r="A591" s="13"/>
      <c r="B591" s="222"/>
      <c r="C591" s="223"/>
      <c r="D591" s="217" t="s">
        <v>171</v>
      </c>
      <c r="E591" s="224" t="s">
        <v>19</v>
      </c>
      <c r="F591" s="225" t="s">
        <v>230</v>
      </c>
      <c r="G591" s="223"/>
      <c r="H591" s="224" t="s">
        <v>19</v>
      </c>
      <c r="I591" s="226"/>
      <c r="J591" s="223"/>
      <c r="K591" s="223"/>
      <c r="L591" s="227"/>
      <c r="M591" s="228"/>
      <c r="N591" s="229"/>
      <c r="O591" s="229"/>
      <c r="P591" s="229"/>
      <c r="Q591" s="229"/>
      <c r="R591" s="229"/>
      <c r="S591" s="229"/>
      <c r="T591" s="23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1" t="s">
        <v>171</v>
      </c>
      <c r="AU591" s="231" t="s">
        <v>167</v>
      </c>
      <c r="AV591" s="13" t="s">
        <v>79</v>
      </c>
      <c r="AW591" s="13" t="s">
        <v>33</v>
      </c>
      <c r="AX591" s="13" t="s">
        <v>71</v>
      </c>
      <c r="AY591" s="231" t="s">
        <v>157</v>
      </c>
    </row>
    <row r="592" s="14" customFormat="1">
      <c r="A592" s="14"/>
      <c r="B592" s="232"/>
      <c r="C592" s="233"/>
      <c r="D592" s="217" t="s">
        <v>171</v>
      </c>
      <c r="E592" s="234" t="s">
        <v>19</v>
      </c>
      <c r="F592" s="235" t="s">
        <v>231</v>
      </c>
      <c r="G592" s="233"/>
      <c r="H592" s="236">
        <v>1.2</v>
      </c>
      <c r="I592" s="237"/>
      <c r="J592" s="233"/>
      <c r="K592" s="233"/>
      <c r="L592" s="238"/>
      <c r="M592" s="239"/>
      <c r="N592" s="240"/>
      <c r="O592" s="240"/>
      <c r="P592" s="240"/>
      <c r="Q592" s="240"/>
      <c r="R592" s="240"/>
      <c r="S592" s="240"/>
      <c r="T592" s="24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2" t="s">
        <v>171</v>
      </c>
      <c r="AU592" s="242" t="s">
        <v>167</v>
      </c>
      <c r="AV592" s="14" t="s">
        <v>167</v>
      </c>
      <c r="AW592" s="14" t="s">
        <v>33</v>
      </c>
      <c r="AX592" s="14" t="s">
        <v>71</v>
      </c>
      <c r="AY592" s="242" t="s">
        <v>157</v>
      </c>
    </row>
    <row r="593" s="13" customFormat="1">
      <c r="A593" s="13"/>
      <c r="B593" s="222"/>
      <c r="C593" s="223"/>
      <c r="D593" s="217" t="s">
        <v>171</v>
      </c>
      <c r="E593" s="224" t="s">
        <v>19</v>
      </c>
      <c r="F593" s="225" t="s">
        <v>232</v>
      </c>
      <c r="G593" s="223"/>
      <c r="H593" s="224" t="s">
        <v>19</v>
      </c>
      <c r="I593" s="226"/>
      <c r="J593" s="223"/>
      <c r="K593" s="223"/>
      <c r="L593" s="227"/>
      <c r="M593" s="228"/>
      <c r="N593" s="229"/>
      <c r="O593" s="229"/>
      <c r="P593" s="229"/>
      <c r="Q593" s="229"/>
      <c r="R593" s="229"/>
      <c r="S593" s="229"/>
      <c r="T593" s="23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1" t="s">
        <v>171</v>
      </c>
      <c r="AU593" s="231" t="s">
        <v>167</v>
      </c>
      <c r="AV593" s="13" t="s">
        <v>79</v>
      </c>
      <c r="AW593" s="13" t="s">
        <v>33</v>
      </c>
      <c r="AX593" s="13" t="s">
        <v>71</v>
      </c>
      <c r="AY593" s="231" t="s">
        <v>157</v>
      </c>
    </row>
    <row r="594" s="14" customFormat="1">
      <c r="A594" s="14"/>
      <c r="B594" s="232"/>
      <c r="C594" s="233"/>
      <c r="D594" s="217" t="s">
        <v>171</v>
      </c>
      <c r="E594" s="234" t="s">
        <v>19</v>
      </c>
      <c r="F594" s="235" t="s">
        <v>233</v>
      </c>
      <c r="G594" s="233"/>
      <c r="H594" s="236">
        <v>1.5</v>
      </c>
      <c r="I594" s="237"/>
      <c r="J594" s="233"/>
      <c r="K594" s="233"/>
      <c r="L594" s="238"/>
      <c r="M594" s="239"/>
      <c r="N594" s="240"/>
      <c r="O594" s="240"/>
      <c r="P594" s="240"/>
      <c r="Q594" s="240"/>
      <c r="R594" s="240"/>
      <c r="S594" s="240"/>
      <c r="T594" s="24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42" t="s">
        <v>171</v>
      </c>
      <c r="AU594" s="242" t="s">
        <v>167</v>
      </c>
      <c r="AV594" s="14" t="s">
        <v>167</v>
      </c>
      <c r="AW594" s="14" t="s">
        <v>33</v>
      </c>
      <c r="AX594" s="14" t="s">
        <v>71</v>
      </c>
      <c r="AY594" s="242" t="s">
        <v>157</v>
      </c>
    </row>
    <row r="595" s="13" customFormat="1">
      <c r="A595" s="13"/>
      <c r="B595" s="222"/>
      <c r="C595" s="223"/>
      <c r="D595" s="217" t="s">
        <v>171</v>
      </c>
      <c r="E595" s="224" t="s">
        <v>19</v>
      </c>
      <c r="F595" s="225" t="s">
        <v>234</v>
      </c>
      <c r="G595" s="223"/>
      <c r="H595" s="224" t="s">
        <v>19</v>
      </c>
      <c r="I595" s="226"/>
      <c r="J595" s="223"/>
      <c r="K595" s="223"/>
      <c r="L595" s="227"/>
      <c r="M595" s="228"/>
      <c r="N595" s="229"/>
      <c r="O595" s="229"/>
      <c r="P595" s="229"/>
      <c r="Q595" s="229"/>
      <c r="R595" s="229"/>
      <c r="S595" s="229"/>
      <c r="T595" s="23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1" t="s">
        <v>171</v>
      </c>
      <c r="AU595" s="231" t="s">
        <v>167</v>
      </c>
      <c r="AV595" s="13" t="s">
        <v>79</v>
      </c>
      <c r="AW595" s="13" t="s">
        <v>33</v>
      </c>
      <c r="AX595" s="13" t="s">
        <v>71</v>
      </c>
      <c r="AY595" s="231" t="s">
        <v>157</v>
      </c>
    </row>
    <row r="596" s="14" customFormat="1">
      <c r="A596" s="14"/>
      <c r="B596" s="232"/>
      <c r="C596" s="233"/>
      <c r="D596" s="217" t="s">
        <v>171</v>
      </c>
      <c r="E596" s="234" t="s">
        <v>19</v>
      </c>
      <c r="F596" s="235" t="s">
        <v>235</v>
      </c>
      <c r="G596" s="233"/>
      <c r="H596" s="236">
        <v>7.9000000000000004</v>
      </c>
      <c r="I596" s="237"/>
      <c r="J596" s="233"/>
      <c r="K596" s="233"/>
      <c r="L596" s="238"/>
      <c r="M596" s="239"/>
      <c r="N596" s="240"/>
      <c r="O596" s="240"/>
      <c r="P596" s="240"/>
      <c r="Q596" s="240"/>
      <c r="R596" s="240"/>
      <c r="S596" s="240"/>
      <c r="T596" s="241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42" t="s">
        <v>171</v>
      </c>
      <c r="AU596" s="242" t="s">
        <v>167</v>
      </c>
      <c r="AV596" s="14" t="s">
        <v>167</v>
      </c>
      <c r="AW596" s="14" t="s">
        <v>33</v>
      </c>
      <c r="AX596" s="14" t="s">
        <v>71</v>
      </c>
      <c r="AY596" s="242" t="s">
        <v>157</v>
      </c>
    </row>
    <row r="597" s="13" customFormat="1">
      <c r="A597" s="13"/>
      <c r="B597" s="222"/>
      <c r="C597" s="223"/>
      <c r="D597" s="217" t="s">
        <v>171</v>
      </c>
      <c r="E597" s="224" t="s">
        <v>19</v>
      </c>
      <c r="F597" s="225" t="s">
        <v>220</v>
      </c>
      <c r="G597" s="223"/>
      <c r="H597" s="224" t="s">
        <v>19</v>
      </c>
      <c r="I597" s="226"/>
      <c r="J597" s="223"/>
      <c r="K597" s="223"/>
      <c r="L597" s="227"/>
      <c r="M597" s="228"/>
      <c r="N597" s="229"/>
      <c r="O597" s="229"/>
      <c r="P597" s="229"/>
      <c r="Q597" s="229"/>
      <c r="R597" s="229"/>
      <c r="S597" s="229"/>
      <c r="T597" s="23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1" t="s">
        <v>171</v>
      </c>
      <c r="AU597" s="231" t="s">
        <v>167</v>
      </c>
      <c r="AV597" s="13" t="s">
        <v>79</v>
      </c>
      <c r="AW597" s="13" t="s">
        <v>33</v>
      </c>
      <c r="AX597" s="13" t="s">
        <v>71</v>
      </c>
      <c r="AY597" s="231" t="s">
        <v>157</v>
      </c>
    </row>
    <row r="598" s="14" customFormat="1">
      <c r="A598" s="14"/>
      <c r="B598" s="232"/>
      <c r="C598" s="233"/>
      <c r="D598" s="217" t="s">
        <v>171</v>
      </c>
      <c r="E598" s="234" t="s">
        <v>19</v>
      </c>
      <c r="F598" s="235" t="s">
        <v>236</v>
      </c>
      <c r="G598" s="233"/>
      <c r="H598" s="236">
        <v>13.365</v>
      </c>
      <c r="I598" s="237"/>
      <c r="J598" s="233"/>
      <c r="K598" s="233"/>
      <c r="L598" s="238"/>
      <c r="M598" s="239"/>
      <c r="N598" s="240"/>
      <c r="O598" s="240"/>
      <c r="P598" s="240"/>
      <c r="Q598" s="240"/>
      <c r="R598" s="240"/>
      <c r="S598" s="240"/>
      <c r="T598" s="24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2" t="s">
        <v>171</v>
      </c>
      <c r="AU598" s="242" t="s">
        <v>167</v>
      </c>
      <c r="AV598" s="14" t="s">
        <v>167</v>
      </c>
      <c r="AW598" s="14" t="s">
        <v>33</v>
      </c>
      <c r="AX598" s="14" t="s">
        <v>71</v>
      </c>
      <c r="AY598" s="242" t="s">
        <v>157</v>
      </c>
    </row>
    <row r="599" s="14" customFormat="1">
      <c r="A599" s="14"/>
      <c r="B599" s="232"/>
      <c r="C599" s="233"/>
      <c r="D599" s="217" t="s">
        <v>171</v>
      </c>
      <c r="E599" s="234" t="s">
        <v>19</v>
      </c>
      <c r="F599" s="235" t="s">
        <v>237</v>
      </c>
      <c r="G599" s="233"/>
      <c r="H599" s="236">
        <v>6.9299999999999997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2" t="s">
        <v>171</v>
      </c>
      <c r="AU599" s="242" t="s">
        <v>167</v>
      </c>
      <c r="AV599" s="14" t="s">
        <v>167</v>
      </c>
      <c r="AW599" s="14" t="s">
        <v>33</v>
      </c>
      <c r="AX599" s="14" t="s">
        <v>71</v>
      </c>
      <c r="AY599" s="242" t="s">
        <v>157</v>
      </c>
    </row>
    <row r="600" s="14" customFormat="1">
      <c r="A600" s="14"/>
      <c r="B600" s="232"/>
      <c r="C600" s="233"/>
      <c r="D600" s="217" t="s">
        <v>171</v>
      </c>
      <c r="E600" s="234" t="s">
        <v>19</v>
      </c>
      <c r="F600" s="235" t="s">
        <v>238</v>
      </c>
      <c r="G600" s="233"/>
      <c r="H600" s="236">
        <v>14.256</v>
      </c>
      <c r="I600" s="237"/>
      <c r="J600" s="233"/>
      <c r="K600" s="233"/>
      <c r="L600" s="238"/>
      <c r="M600" s="239"/>
      <c r="N600" s="240"/>
      <c r="O600" s="240"/>
      <c r="P600" s="240"/>
      <c r="Q600" s="240"/>
      <c r="R600" s="240"/>
      <c r="S600" s="240"/>
      <c r="T600" s="241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42" t="s">
        <v>171</v>
      </c>
      <c r="AU600" s="242" t="s">
        <v>167</v>
      </c>
      <c r="AV600" s="14" t="s">
        <v>167</v>
      </c>
      <c r="AW600" s="14" t="s">
        <v>33</v>
      </c>
      <c r="AX600" s="14" t="s">
        <v>71</v>
      </c>
      <c r="AY600" s="242" t="s">
        <v>157</v>
      </c>
    </row>
    <row r="601" s="14" customFormat="1">
      <c r="A601" s="14"/>
      <c r="B601" s="232"/>
      <c r="C601" s="233"/>
      <c r="D601" s="217" t="s">
        <v>171</v>
      </c>
      <c r="E601" s="234" t="s">
        <v>19</v>
      </c>
      <c r="F601" s="235" t="s">
        <v>239</v>
      </c>
      <c r="G601" s="233"/>
      <c r="H601" s="236">
        <v>2.4750000000000001</v>
      </c>
      <c r="I601" s="237"/>
      <c r="J601" s="233"/>
      <c r="K601" s="233"/>
      <c r="L601" s="238"/>
      <c r="M601" s="239"/>
      <c r="N601" s="240"/>
      <c r="O601" s="240"/>
      <c r="P601" s="240"/>
      <c r="Q601" s="240"/>
      <c r="R601" s="240"/>
      <c r="S601" s="240"/>
      <c r="T601" s="241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2" t="s">
        <v>171</v>
      </c>
      <c r="AU601" s="242" t="s">
        <v>167</v>
      </c>
      <c r="AV601" s="14" t="s">
        <v>167</v>
      </c>
      <c r="AW601" s="14" t="s">
        <v>33</v>
      </c>
      <c r="AX601" s="14" t="s">
        <v>71</v>
      </c>
      <c r="AY601" s="242" t="s">
        <v>157</v>
      </c>
    </row>
    <row r="602" s="14" customFormat="1">
      <c r="A602" s="14"/>
      <c r="B602" s="232"/>
      <c r="C602" s="233"/>
      <c r="D602" s="217" t="s">
        <v>171</v>
      </c>
      <c r="E602" s="234" t="s">
        <v>19</v>
      </c>
      <c r="F602" s="235" t="s">
        <v>240</v>
      </c>
      <c r="G602" s="233"/>
      <c r="H602" s="236">
        <v>3.8279999999999998</v>
      </c>
      <c r="I602" s="237"/>
      <c r="J602" s="233"/>
      <c r="K602" s="233"/>
      <c r="L602" s="238"/>
      <c r="M602" s="239"/>
      <c r="N602" s="240"/>
      <c r="O602" s="240"/>
      <c r="P602" s="240"/>
      <c r="Q602" s="240"/>
      <c r="R602" s="240"/>
      <c r="S602" s="240"/>
      <c r="T602" s="24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42" t="s">
        <v>171</v>
      </c>
      <c r="AU602" s="242" t="s">
        <v>167</v>
      </c>
      <c r="AV602" s="14" t="s">
        <v>167</v>
      </c>
      <c r="AW602" s="14" t="s">
        <v>33</v>
      </c>
      <c r="AX602" s="14" t="s">
        <v>71</v>
      </c>
      <c r="AY602" s="242" t="s">
        <v>157</v>
      </c>
    </row>
    <row r="603" s="14" customFormat="1">
      <c r="A603" s="14"/>
      <c r="B603" s="232"/>
      <c r="C603" s="233"/>
      <c r="D603" s="217" t="s">
        <v>171</v>
      </c>
      <c r="E603" s="234" t="s">
        <v>19</v>
      </c>
      <c r="F603" s="235" t="s">
        <v>241</v>
      </c>
      <c r="G603" s="233"/>
      <c r="H603" s="236">
        <v>1.3200000000000001</v>
      </c>
      <c r="I603" s="237"/>
      <c r="J603" s="233"/>
      <c r="K603" s="233"/>
      <c r="L603" s="238"/>
      <c r="M603" s="239"/>
      <c r="N603" s="240"/>
      <c r="O603" s="240"/>
      <c r="P603" s="240"/>
      <c r="Q603" s="240"/>
      <c r="R603" s="240"/>
      <c r="S603" s="240"/>
      <c r="T603" s="24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42" t="s">
        <v>171</v>
      </c>
      <c r="AU603" s="242" t="s">
        <v>167</v>
      </c>
      <c r="AV603" s="14" t="s">
        <v>167</v>
      </c>
      <c r="AW603" s="14" t="s">
        <v>33</v>
      </c>
      <c r="AX603" s="14" t="s">
        <v>71</v>
      </c>
      <c r="AY603" s="242" t="s">
        <v>157</v>
      </c>
    </row>
    <row r="604" s="14" customFormat="1">
      <c r="A604" s="14"/>
      <c r="B604" s="232"/>
      <c r="C604" s="233"/>
      <c r="D604" s="217" t="s">
        <v>171</v>
      </c>
      <c r="E604" s="234" t="s">
        <v>19</v>
      </c>
      <c r="F604" s="235" t="s">
        <v>242</v>
      </c>
      <c r="G604" s="233"/>
      <c r="H604" s="236">
        <v>0.98999999999999999</v>
      </c>
      <c r="I604" s="237"/>
      <c r="J604" s="233"/>
      <c r="K604" s="233"/>
      <c r="L604" s="238"/>
      <c r="M604" s="239"/>
      <c r="N604" s="240"/>
      <c r="O604" s="240"/>
      <c r="P604" s="240"/>
      <c r="Q604" s="240"/>
      <c r="R604" s="240"/>
      <c r="S604" s="240"/>
      <c r="T604" s="241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2" t="s">
        <v>171</v>
      </c>
      <c r="AU604" s="242" t="s">
        <v>167</v>
      </c>
      <c r="AV604" s="14" t="s">
        <v>167</v>
      </c>
      <c r="AW604" s="14" t="s">
        <v>33</v>
      </c>
      <c r="AX604" s="14" t="s">
        <v>71</v>
      </c>
      <c r="AY604" s="242" t="s">
        <v>157</v>
      </c>
    </row>
    <row r="605" s="13" customFormat="1">
      <c r="A605" s="13"/>
      <c r="B605" s="222"/>
      <c r="C605" s="223"/>
      <c r="D605" s="217" t="s">
        <v>171</v>
      </c>
      <c r="E605" s="224" t="s">
        <v>19</v>
      </c>
      <c r="F605" s="225" t="s">
        <v>243</v>
      </c>
      <c r="G605" s="223"/>
      <c r="H605" s="224" t="s">
        <v>19</v>
      </c>
      <c r="I605" s="226"/>
      <c r="J605" s="223"/>
      <c r="K605" s="223"/>
      <c r="L605" s="227"/>
      <c r="M605" s="228"/>
      <c r="N605" s="229"/>
      <c r="O605" s="229"/>
      <c r="P605" s="229"/>
      <c r="Q605" s="229"/>
      <c r="R605" s="229"/>
      <c r="S605" s="229"/>
      <c r="T605" s="23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1" t="s">
        <v>171</v>
      </c>
      <c r="AU605" s="231" t="s">
        <v>167</v>
      </c>
      <c r="AV605" s="13" t="s">
        <v>79</v>
      </c>
      <c r="AW605" s="13" t="s">
        <v>33</v>
      </c>
      <c r="AX605" s="13" t="s">
        <v>71</v>
      </c>
      <c r="AY605" s="231" t="s">
        <v>157</v>
      </c>
    </row>
    <row r="606" s="14" customFormat="1">
      <c r="A606" s="14"/>
      <c r="B606" s="232"/>
      <c r="C606" s="233"/>
      <c r="D606" s="217" t="s">
        <v>171</v>
      </c>
      <c r="E606" s="234" t="s">
        <v>19</v>
      </c>
      <c r="F606" s="235" t="s">
        <v>244</v>
      </c>
      <c r="G606" s="233"/>
      <c r="H606" s="236">
        <v>8.0500000000000007</v>
      </c>
      <c r="I606" s="237"/>
      <c r="J606" s="233"/>
      <c r="K606" s="233"/>
      <c r="L606" s="238"/>
      <c r="M606" s="239"/>
      <c r="N606" s="240"/>
      <c r="O606" s="240"/>
      <c r="P606" s="240"/>
      <c r="Q606" s="240"/>
      <c r="R606" s="240"/>
      <c r="S606" s="240"/>
      <c r="T606" s="24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42" t="s">
        <v>171</v>
      </c>
      <c r="AU606" s="242" t="s">
        <v>167</v>
      </c>
      <c r="AV606" s="14" t="s">
        <v>167</v>
      </c>
      <c r="AW606" s="14" t="s">
        <v>33</v>
      </c>
      <c r="AX606" s="14" t="s">
        <v>71</v>
      </c>
      <c r="AY606" s="242" t="s">
        <v>157</v>
      </c>
    </row>
    <row r="607" s="13" customFormat="1">
      <c r="A607" s="13"/>
      <c r="B607" s="222"/>
      <c r="C607" s="223"/>
      <c r="D607" s="217" t="s">
        <v>171</v>
      </c>
      <c r="E607" s="224" t="s">
        <v>19</v>
      </c>
      <c r="F607" s="225" t="s">
        <v>245</v>
      </c>
      <c r="G607" s="223"/>
      <c r="H607" s="224" t="s">
        <v>19</v>
      </c>
      <c r="I607" s="226"/>
      <c r="J607" s="223"/>
      <c r="K607" s="223"/>
      <c r="L607" s="227"/>
      <c r="M607" s="228"/>
      <c r="N607" s="229"/>
      <c r="O607" s="229"/>
      <c r="P607" s="229"/>
      <c r="Q607" s="229"/>
      <c r="R607" s="229"/>
      <c r="S607" s="229"/>
      <c r="T607" s="23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1" t="s">
        <v>171</v>
      </c>
      <c r="AU607" s="231" t="s">
        <v>167</v>
      </c>
      <c r="AV607" s="13" t="s">
        <v>79</v>
      </c>
      <c r="AW607" s="13" t="s">
        <v>33</v>
      </c>
      <c r="AX607" s="13" t="s">
        <v>71</v>
      </c>
      <c r="AY607" s="231" t="s">
        <v>157</v>
      </c>
    </row>
    <row r="608" s="13" customFormat="1">
      <c r="A608" s="13"/>
      <c r="B608" s="222"/>
      <c r="C608" s="223"/>
      <c r="D608" s="217" t="s">
        <v>171</v>
      </c>
      <c r="E608" s="224" t="s">
        <v>19</v>
      </c>
      <c r="F608" s="225" t="s">
        <v>220</v>
      </c>
      <c r="G608" s="223"/>
      <c r="H608" s="224" t="s">
        <v>19</v>
      </c>
      <c r="I608" s="226"/>
      <c r="J608" s="223"/>
      <c r="K608" s="223"/>
      <c r="L608" s="227"/>
      <c r="M608" s="228"/>
      <c r="N608" s="229"/>
      <c r="O608" s="229"/>
      <c r="P608" s="229"/>
      <c r="Q608" s="229"/>
      <c r="R608" s="229"/>
      <c r="S608" s="229"/>
      <c r="T608" s="23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1" t="s">
        <v>171</v>
      </c>
      <c r="AU608" s="231" t="s">
        <v>167</v>
      </c>
      <c r="AV608" s="13" t="s">
        <v>79</v>
      </c>
      <c r="AW608" s="13" t="s">
        <v>33</v>
      </c>
      <c r="AX608" s="13" t="s">
        <v>71</v>
      </c>
      <c r="AY608" s="231" t="s">
        <v>157</v>
      </c>
    </row>
    <row r="609" s="14" customFormat="1">
      <c r="A609" s="14"/>
      <c r="B609" s="232"/>
      <c r="C609" s="233"/>
      <c r="D609" s="217" t="s">
        <v>171</v>
      </c>
      <c r="E609" s="234" t="s">
        <v>19</v>
      </c>
      <c r="F609" s="235" t="s">
        <v>246</v>
      </c>
      <c r="G609" s="233"/>
      <c r="H609" s="236">
        <v>4.4550000000000001</v>
      </c>
      <c r="I609" s="237"/>
      <c r="J609" s="233"/>
      <c r="K609" s="233"/>
      <c r="L609" s="238"/>
      <c r="M609" s="239"/>
      <c r="N609" s="240"/>
      <c r="O609" s="240"/>
      <c r="P609" s="240"/>
      <c r="Q609" s="240"/>
      <c r="R609" s="240"/>
      <c r="S609" s="240"/>
      <c r="T609" s="24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2" t="s">
        <v>171</v>
      </c>
      <c r="AU609" s="242" t="s">
        <v>167</v>
      </c>
      <c r="AV609" s="14" t="s">
        <v>167</v>
      </c>
      <c r="AW609" s="14" t="s">
        <v>33</v>
      </c>
      <c r="AX609" s="14" t="s">
        <v>71</v>
      </c>
      <c r="AY609" s="242" t="s">
        <v>157</v>
      </c>
    </row>
    <row r="610" s="14" customFormat="1">
      <c r="A610" s="14"/>
      <c r="B610" s="232"/>
      <c r="C610" s="233"/>
      <c r="D610" s="217" t="s">
        <v>171</v>
      </c>
      <c r="E610" s="234" t="s">
        <v>19</v>
      </c>
      <c r="F610" s="235" t="s">
        <v>247</v>
      </c>
      <c r="G610" s="233"/>
      <c r="H610" s="236">
        <v>2.9700000000000002</v>
      </c>
      <c r="I610" s="237"/>
      <c r="J610" s="233"/>
      <c r="K610" s="233"/>
      <c r="L610" s="238"/>
      <c r="M610" s="239"/>
      <c r="N610" s="240"/>
      <c r="O610" s="240"/>
      <c r="P610" s="240"/>
      <c r="Q610" s="240"/>
      <c r="R610" s="240"/>
      <c r="S610" s="240"/>
      <c r="T610" s="241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2" t="s">
        <v>171</v>
      </c>
      <c r="AU610" s="242" t="s">
        <v>167</v>
      </c>
      <c r="AV610" s="14" t="s">
        <v>167</v>
      </c>
      <c r="AW610" s="14" t="s">
        <v>33</v>
      </c>
      <c r="AX610" s="14" t="s">
        <v>71</v>
      </c>
      <c r="AY610" s="242" t="s">
        <v>157</v>
      </c>
    </row>
    <row r="611" s="14" customFormat="1">
      <c r="A611" s="14"/>
      <c r="B611" s="232"/>
      <c r="C611" s="233"/>
      <c r="D611" s="217" t="s">
        <v>171</v>
      </c>
      <c r="E611" s="234" t="s">
        <v>19</v>
      </c>
      <c r="F611" s="235" t="s">
        <v>248</v>
      </c>
      <c r="G611" s="233"/>
      <c r="H611" s="236">
        <v>2.3759999999999999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42" t="s">
        <v>171</v>
      </c>
      <c r="AU611" s="242" t="s">
        <v>167</v>
      </c>
      <c r="AV611" s="14" t="s">
        <v>167</v>
      </c>
      <c r="AW611" s="14" t="s">
        <v>33</v>
      </c>
      <c r="AX611" s="14" t="s">
        <v>71</v>
      </c>
      <c r="AY611" s="242" t="s">
        <v>157</v>
      </c>
    </row>
    <row r="612" s="14" customFormat="1">
      <c r="A612" s="14"/>
      <c r="B612" s="232"/>
      <c r="C612" s="233"/>
      <c r="D612" s="217" t="s">
        <v>171</v>
      </c>
      <c r="E612" s="234" t="s">
        <v>19</v>
      </c>
      <c r="F612" s="235" t="s">
        <v>249</v>
      </c>
      <c r="G612" s="233"/>
      <c r="H612" s="236">
        <v>0.495</v>
      </c>
      <c r="I612" s="237"/>
      <c r="J612" s="233"/>
      <c r="K612" s="233"/>
      <c r="L612" s="238"/>
      <c r="M612" s="239"/>
      <c r="N612" s="240"/>
      <c r="O612" s="240"/>
      <c r="P612" s="240"/>
      <c r="Q612" s="240"/>
      <c r="R612" s="240"/>
      <c r="S612" s="240"/>
      <c r="T612" s="24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42" t="s">
        <v>171</v>
      </c>
      <c r="AU612" s="242" t="s">
        <v>167</v>
      </c>
      <c r="AV612" s="14" t="s">
        <v>167</v>
      </c>
      <c r="AW612" s="14" t="s">
        <v>33</v>
      </c>
      <c r="AX612" s="14" t="s">
        <v>71</v>
      </c>
      <c r="AY612" s="242" t="s">
        <v>157</v>
      </c>
    </row>
    <row r="613" s="14" customFormat="1">
      <c r="A613" s="14"/>
      <c r="B613" s="232"/>
      <c r="C613" s="233"/>
      <c r="D613" s="217" t="s">
        <v>171</v>
      </c>
      <c r="E613" s="234" t="s">
        <v>19</v>
      </c>
      <c r="F613" s="235" t="s">
        <v>250</v>
      </c>
      <c r="G613" s="233"/>
      <c r="H613" s="236">
        <v>0.79200000000000004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2" t="s">
        <v>171</v>
      </c>
      <c r="AU613" s="242" t="s">
        <v>167</v>
      </c>
      <c r="AV613" s="14" t="s">
        <v>167</v>
      </c>
      <c r="AW613" s="14" t="s">
        <v>33</v>
      </c>
      <c r="AX613" s="14" t="s">
        <v>71</v>
      </c>
      <c r="AY613" s="242" t="s">
        <v>157</v>
      </c>
    </row>
    <row r="614" s="14" customFormat="1">
      <c r="A614" s="14"/>
      <c r="B614" s="232"/>
      <c r="C614" s="233"/>
      <c r="D614" s="217" t="s">
        <v>171</v>
      </c>
      <c r="E614" s="234" t="s">
        <v>19</v>
      </c>
      <c r="F614" s="235" t="s">
        <v>251</v>
      </c>
      <c r="G614" s="233"/>
      <c r="H614" s="236">
        <v>0.495</v>
      </c>
      <c r="I614" s="237"/>
      <c r="J614" s="233"/>
      <c r="K614" s="233"/>
      <c r="L614" s="238"/>
      <c r="M614" s="239"/>
      <c r="N614" s="240"/>
      <c r="O614" s="240"/>
      <c r="P614" s="240"/>
      <c r="Q614" s="240"/>
      <c r="R614" s="240"/>
      <c r="S614" s="240"/>
      <c r="T614" s="24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42" t="s">
        <v>171</v>
      </c>
      <c r="AU614" s="242" t="s">
        <v>167</v>
      </c>
      <c r="AV614" s="14" t="s">
        <v>167</v>
      </c>
      <c r="AW614" s="14" t="s">
        <v>33</v>
      </c>
      <c r="AX614" s="14" t="s">
        <v>71</v>
      </c>
      <c r="AY614" s="242" t="s">
        <v>157</v>
      </c>
    </row>
    <row r="615" s="13" customFormat="1">
      <c r="A615" s="13"/>
      <c r="B615" s="222"/>
      <c r="C615" s="223"/>
      <c r="D615" s="217" t="s">
        <v>171</v>
      </c>
      <c r="E615" s="224" t="s">
        <v>19</v>
      </c>
      <c r="F615" s="225" t="s">
        <v>252</v>
      </c>
      <c r="G615" s="223"/>
      <c r="H615" s="224" t="s">
        <v>19</v>
      </c>
      <c r="I615" s="226"/>
      <c r="J615" s="223"/>
      <c r="K615" s="223"/>
      <c r="L615" s="227"/>
      <c r="M615" s="228"/>
      <c r="N615" s="229"/>
      <c r="O615" s="229"/>
      <c r="P615" s="229"/>
      <c r="Q615" s="229"/>
      <c r="R615" s="229"/>
      <c r="S615" s="229"/>
      <c r="T615" s="23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31" t="s">
        <v>171</v>
      </c>
      <c r="AU615" s="231" t="s">
        <v>167</v>
      </c>
      <c r="AV615" s="13" t="s">
        <v>79</v>
      </c>
      <c r="AW615" s="13" t="s">
        <v>33</v>
      </c>
      <c r="AX615" s="13" t="s">
        <v>71</v>
      </c>
      <c r="AY615" s="231" t="s">
        <v>157</v>
      </c>
    </row>
    <row r="616" s="14" customFormat="1">
      <c r="A616" s="14"/>
      <c r="B616" s="232"/>
      <c r="C616" s="233"/>
      <c r="D616" s="217" t="s">
        <v>171</v>
      </c>
      <c r="E616" s="234" t="s">
        <v>19</v>
      </c>
      <c r="F616" s="235" t="s">
        <v>253</v>
      </c>
      <c r="G616" s="233"/>
      <c r="H616" s="236">
        <v>1.617</v>
      </c>
      <c r="I616" s="237"/>
      <c r="J616" s="233"/>
      <c r="K616" s="233"/>
      <c r="L616" s="238"/>
      <c r="M616" s="239"/>
      <c r="N616" s="240"/>
      <c r="O616" s="240"/>
      <c r="P616" s="240"/>
      <c r="Q616" s="240"/>
      <c r="R616" s="240"/>
      <c r="S616" s="240"/>
      <c r="T616" s="24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42" t="s">
        <v>171</v>
      </c>
      <c r="AU616" s="242" t="s">
        <v>167</v>
      </c>
      <c r="AV616" s="14" t="s">
        <v>167</v>
      </c>
      <c r="AW616" s="14" t="s">
        <v>33</v>
      </c>
      <c r="AX616" s="14" t="s">
        <v>71</v>
      </c>
      <c r="AY616" s="242" t="s">
        <v>157</v>
      </c>
    </row>
    <row r="617" s="15" customFormat="1">
      <c r="A617" s="15"/>
      <c r="B617" s="243"/>
      <c r="C617" s="244"/>
      <c r="D617" s="217" t="s">
        <v>171</v>
      </c>
      <c r="E617" s="245" t="s">
        <v>19</v>
      </c>
      <c r="F617" s="246" t="s">
        <v>191</v>
      </c>
      <c r="G617" s="244"/>
      <c r="H617" s="247">
        <v>387.59399999999999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53" t="s">
        <v>171</v>
      </c>
      <c r="AU617" s="253" t="s">
        <v>167</v>
      </c>
      <c r="AV617" s="15" t="s">
        <v>166</v>
      </c>
      <c r="AW617" s="15" t="s">
        <v>33</v>
      </c>
      <c r="AX617" s="15" t="s">
        <v>79</v>
      </c>
      <c r="AY617" s="253" t="s">
        <v>157</v>
      </c>
    </row>
    <row r="618" s="2" customFormat="1" ht="24.15" customHeight="1">
      <c r="A618" s="38"/>
      <c r="B618" s="39"/>
      <c r="C618" s="204" t="s">
        <v>445</v>
      </c>
      <c r="D618" s="204" t="s">
        <v>161</v>
      </c>
      <c r="E618" s="205" t="s">
        <v>446</v>
      </c>
      <c r="F618" s="206" t="s">
        <v>447</v>
      </c>
      <c r="G618" s="207" t="s">
        <v>274</v>
      </c>
      <c r="H618" s="208">
        <v>150.69999999999999</v>
      </c>
      <c r="I618" s="209"/>
      <c r="J618" s="210">
        <f>ROUND(I618*H618,2)</f>
        <v>0</v>
      </c>
      <c r="K618" s="206" t="s">
        <v>165</v>
      </c>
      <c r="L618" s="44"/>
      <c r="M618" s="211" t="s">
        <v>19</v>
      </c>
      <c r="N618" s="212" t="s">
        <v>43</v>
      </c>
      <c r="O618" s="84"/>
      <c r="P618" s="213">
        <f>O618*H618</f>
        <v>0</v>
      </c>
      <c r="Q618" s="213">
        <v>0</v>
      </c>
      <c r="R618" s="213">
        <f>Q618*H618</f>
        <v>0</v>
      </c>
      <c r="S618" s="213">
        <v>0</v>
      </c>
      <c r="T618" s="214">
        <f>S618*H618</f>
        <v>0</v>
      </c>
      <c r="U618" s="38"/>
      <c r="V618" s="38"/>
      <c r="W618" s="38"/>
      <c r="X618" s="38"/>
      <c r="Y618" s="38"/>
      <c r="Z618" s="38"/>
      <c r="AA618" s="38"/>
      <c r="AB618" s="38"/>
      <c r="AC618" s="38"/>
      <c r="AD618" s="38"/>
      <c r="AE618" s="38"/>
      <c r="AR618" s="215" t="s">
        <v>166</v>
      </c>
      <c r="AT618" s="215" t="s">
        <v>161</v>
      </c>
      <c r="AU618" s="215" t="s">
        <v>167</v>
      </c>
      <c r="AY618" s="17" t="s">
        <v>157</v>
      </c>
      <c r="BE618" s="216">
        <f>IF(N618="základní",J618,0)</f>
        <v>0</v>
      </c>
      <c r="BF618" s="216">
        <f>IF(N618="snížená",J618,0)</f>
        <v>0</v>
      </c>
      <c r="BG618" s="216">
        <f>IF(N618="zákl. přenesená",J618,0)</f>
        <v>0</v>
      </c>
      <c r="BH618" s="216">
        <f>IF(N618="sníž. přenesená",J618,0)</f>
        <v>0</v>
      </c>
      <c r="BI618" s="216">
        <f>IF(N618="nulová",J618,0)</f>
        <v>0</v>
      </c>
      <c r="BJ618" s="17" t="s">
        <v>167</v>
      </c>
      <c r="BK618" s="216">
        <f>ROUND(I618*H618,2)</f>
        <v>0</v>
      </c>
      <c r="BL618" s="17" t="s">
        <v>166</v>
      </c>
      <c r="BM618" s="215" t="s">
        <v>448</v>
      </c>
    </row>
    <row r="619" s="2" customFormat="1">
      <c r="A619" s="38"/>
      <c r="B619" s="39"/>
      <c r="C619" s="40"/>
      <c r="D619" s="217" t="s">
        <v>169</v>
      </c>
      <c r="E619" s="40"/>
      <c r="F619" s="218" t="s">
        <v>449</v>
      </c>
      <c r="G619" s="40"/>
      <c r="H619" s="40"/>
      <c r="I619" s="219"/>
      <c r="J619" s="40"/>
      <c r="K619" s="40"/>
      <c r="L619" s="44"/>
      <c r="M619" s="220"/>
      <c r="N619" s="221"/>
      <c r="O619" s="84"/>
      <c r="P619" s="84"/>
      <c r="Q619" s="84"/>
      <c r="R619" s="84"/>
      <c r="S619" s="84"/>
      <c r="T619" s="85"/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T619" s="17" t="s">
        <v>169</v>
      </c>
      <c r="AU619" s="17" t="s">
        <v>167</v>
      </c>
    </row>
    <row r="620" s="13" customFormat="1">
      <c r="A620" s="13"/>
      <c r="B620" s="222"/>
      <c r="C620" s="223"/>
      <c r="D620" s="217" t="s">
        <v>171</v>
      </c>
      <c r="E620" s="224" t="s">
        <v>19</v>
      </c>
      <c r="F620" s="225" t="s">
        <v>450</v>
      </c>
      <c r="G620" s="223"/>
      <c r="H620" s="224" t="s">
        <v>19</v>
      </c>
      <c r="I620" s="226"/>
      <c r="J620" s="223"/>
      <c r="K620" s="223"/>
      <c r="L620" s="227"/>
      <c r="M620" s="228"/>
      <c r="N620" s="229"/>
      <c r="O620" s="229"/>
      <c r="P620" s="229"/>
      <c r="Q620" s="229"/>
      <c r="R620" s="229"/>
      <c r="S620" s="229"/>
      <c r="T620" s="23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1" t="s">
        <v>171</v>
      </c>
      <c r="AU620" s="231" t="s">
        <v>167</v>
      </c>
      <c r="AV620" s="13" t="s">
        <v>79</v>
      </c>
      <c r="AW620" s="13" t="s">
        <v>33</v>
      </c>
      <c r="AX620" s="13" t="s">
        <v>71</v>
      </c>
      <c r="AY620" s="231" t="s">
        <v>157</v>
      </c>
    </row>
    <row r="621" s="14" customFormat="1">
      <c r="A621" s="14"/>
      <c r="B621" s="232"/>
      <c r="C621" s="233"/>
      <c r="D621" s="217" t="s">
        <v>171</v>
      </c>
      <c r="E621" s="234" t="s">
        <v>19</v>
      </c>
      <c r="F621" s="235" t="s">
        <v>451</v>
      </c>
      <c r="G621" s="233"/>
      <c r="H621" s="236">
        <v>49.5</v>
      </c>
      <c r="I621" s="237"/>
      <c r="J621" s="233"/>
      <c r="K621" s="233"/>
      <c r="L621" s="238"/>
      <c r="M621" s="239"/>
      <c r="N621" s="240"/>
      <c r="O621" s="240"/>
      <c r="P621" s="240"/>
      <c r="Q621" s="240"/>
      <c r="R621" s="240"/>
      <c r="S621" s="240"/>
      <c r="T621" s="24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42" t="s">
        <v>171</v>
      </c>
      <c r="AU621" s="242" t="s">
        <v>167</v>
      </c>
      <c r="AV621" s="14" t="s">
        <v>167</v>
      </c>
      <c r="AW621" s="14" t="s">
        <v>33</v>
      </c>
      <c r="AX621" s="14" t="s">
        <v>71</v>
      </c>
      <c r="AY621" s="242" t="s">
        <v>157</v>
      </c>
    </row>
    <row r="622" s="14" customFormat="1">
      <c r="A622" s="14"/>
      <c r="B622" s="232"/>
      <c r="C622" s="233"/>
      <c r="D622" s="217" t="s">
        <v>171</v>
      </c>
      <c r="E622" s="234" t="s">
        <v>19</v>
      </c>
      <c r="F622" s="235" t="s">
        <v>452</v>
      </c>
      <c r="G622" s="233"/>
      <c r="H622" s="236">
        <v>14</v>
      </c>
      <c r="I622" s="237"/>
      <c r="J622" s="233"/>
      <c r="K622" s="233"/>
      <c r="L622" s="238"/>
      <c r="M622" s="239"/>
      <c r="N622" s="240"/>
      <c r="O622" s="240"/>
      <c r="P622" s="240"/>
      <c r="Q622" s="240"/>
      <c r="R622" s="240"/>
      <c r="S622" s="240"/>
      <c r="T622" s="241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2" t="s">
        <v>171</v>
      </c>
      <c r="AU622" s="242" t="s">
        <v>167</v>
      </c>
      <c r="AV622" s="14" t="s">
        <v>167</v>
      </c>
      <c r="AW622" s="14" t="s">
        <v>33</v>
      </c>
      <c r="AX622" s="14" t="s">
        <v>71</v>
      </c>
      <c r="AY622" s="242" t="s">
        <v>157</v>
      </c>
    </row>
    <row r="623" s="14" customFormat="1">
      <c r="A623" s="14"/>
      <c r="B623" s="232"/>
      <c r="C623" s="233"/>
      <c r="D623" s="217" t="s">
        <v>171</v>
      </c>
      <c r="E623" s="234" t="s">
        <v>19</v>
      </c>
      <c r="F623" s="235" t="s">
        <v>453</v>
      </c>
      <c r="G623" s="233"/>
      <c r="H623" s="236">
        <v>24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2" t="s">
        <v>171</v>
      </c>
      <c r="AU623" s="242" t="s">
        <v>167</v>
      </c>
      <c r="AV623" s="14" t="s">
        <v>167</v>
      </c>
      <c r="AW623" s="14" t="s">
        <v>33</v>
      </c>
      <c r="AX623" s="14" t="s">
        <v>71</v>
      </c>
      <c r="AY623" s="242" t="s">
        <v>157</v>
      </c>
    </row>
    <row r="624" s="14" customFormat="1">
      <c r="A624" s="14"/>
      <c r="B624" s="232"/>
      <c r="C624" s="233"/>
      <c r="D624" s="217" t="s">
        <v>171</v>
      </c>
      <c r="E624" s="234" t="s">
        <v>19</v>
      </c>
      <c r="F624" s="235" t="s">
        <v>454</v>
      </c>
      <c r="G624" s="233"/>
      <c r="H624" s="236">
        <v>9</v>
      </c>
      <c r="I624" s="237"/>
      <c r="J624" s="233"/>
      <c r="K624" s="233"/>
      <c r="L624" s="238"/>
      <c r="M624" s="239"/>
      <c r="N624" s="240"/>
      <c r="O624" s="240"/>
      <c r="P624" s="240"/>
      <c r="Q624" s="240"/>
      <c r="R624" s="240"/>
      <c r="S624" s="240"/>
      <c r="T624" s="241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42" t="s">
        <v>171</v>
      </c>
      <c r="AU624" s="242" t="s">
        <v>167</v>
      </c>
      <c r="AV624" s="14" t="s">
        <v>167</v>
      </c>
      <c r="AW624" s="14" t="s">
        <v>33</v>
      </c>
      <c r="AX624" s="14" t="s">
        <v>71</v>
      </c>
      <c r="AY624" s="242" t="s">
        <v>157</v>
      </c>
    </row>
    <row r="625" s="14" customFormat="1">
      <c r="A625" s="14"/>
      <c r="B625" s="232"/>
      <c r="C625" s="233"/>
      <c r="D625" s="217" t="s">
        <v>171</v>
      </c>
      <c r="E625" s="234" t="s">
        <v>19</v>
      </c>
      <c r="F625" s="235" t="s">
        <v>455</v>
      </c>
      <c r="G625" s="233"/>
      <c r="H625" s="236">
        <v>50.399999999999999</v>
      </c>
      <c r="I625" s="237"/>
      <c r="J625" s="233"/>
      <c r="K625" s="233"/>
      <c r="L625" s="238"/>
      <c r="M625" s="239"/>
      <c r="N625" s="240"/>
      <c r="O625" s="240"/>
      <c r="P625" s="240"/>
      <c r="Q625" s="240"/>
      <c r="R625" s="240"/>
      <c r="S625" s="240"/>
      <c r="T625" s="24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42" t="s">
        <v>171</v>
      </c>
      <c r="AU625" s="242" t="s">
        <v>167</v>
      </c>
      <c r="AV625" s="14" t="s">
        <v>167</v>
      </c>
      <c r="AW625" s="14" t="s">
        <v>33</v>
      </c>
      <c r="AX625" s="14" t="s">
        <v>71</v>
      </c>
      <c r="AY625" s="242" t="s">
        <v>157</v>
      </c>
    </row>
    <row r="626" s="14" customFormat="1">
      <c r="A626" s="14"/>
      <c r="B626" s="232"/>
      <c r="C626" s="233"/>
      <c r="D626" s="217" t="s">
        <v>171</v>
      </c>
      <c r="E626" s="234" t="s">
        <v>19</v>
      </c>
      <c r="F626" s="235" t="s">
        <v>456</v>
      </c>
      <c r="G626" s="233"/>
      <c r="H626" s="236">
        <v>3.7999999999999998</v>
      </c>
      <c r="I626" s="237"/>
      <c r="J626" s="233"/>
      <c r="K626" s="233"/>
      <c r="L626" s="238"/>
      <c r="M626" s="239"/>
      <c r="N626" s="240"/>
      <c r="O626" s="240"/>
      <c r="P626" s="240"/>
      <c r="Q626" s="240"/>
      <c r="R626" s="240"/>
      <c r="S626" s="240"/>
      <c r="T626" s="241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2" t="s">
        <v>171</v>
      </c>
      <c r="AU626" s="242" t="s">
        <v>167</v>
      </c>
      <c r="AV626" s="14" t="s">
        <v>167</v>
      </c>
      <c r="AW626" s="14" t="s">
        <v>33</v>
      </c>
      <c r="AX626" s="14" t="s">
        <v>71</v>
      </c>
      <c r="AY626" s="242" t="s">
        <v>157</v>
      </c>
    </row>
    <row r="627" s="15" customFormat="1">
      <c r="A627" s="15"/>
      <c r="B627" s="243"/>
      <c r="C627" s="244"/>
      <c r="D627" s="217" t="s">
        <v>171</v>
      </c>
      <c r="E627" s="245" t="s">
        <v>19</v>
      </c>
      <c r="F627" s="246" t="s">
        <v>191</v>
      </c>
      <c r="G627" s="244"/>
      <c r="H627" s="247">
        <v>150.70000000000002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T627" s="253" t="s">
        <v>171</v>
      </c>
      <c r="AU627" s="253" t="s">
        <v>167</v>
      </c>
      <c r="AV627" s="15" t="s">
        <v>166</v>
      </c>
      <c r="AW627" s="15" t="s">
        <v>33</v>
      </c>
      <c r="AX627" s="15" t="s">
        <v>79</v>
      </c>
      <c r="AY627" s="253" t="s">
        <v>157</v>
      </c>
    </row>
    <row r="628" s="12" customFormat="1" ht="20.88" customHeight="1">
      <c r="A628" s="12"/>
      <c r="B628" s="188"/>
      <c r="C628" s="189"/>
      <c r="D628" s="190" t="s">
        <v>70</v>
      </c>
      <c r="E628" s="202" t="s">
        <v>457</v>
      </c>
      <c r="F628" s="202" t="s">
        <v>458</v>
      </c>
      <c r="G628" s="189"/>
      <c r="H628" s="189"/>
      <c r="I628" s="192"/>
      <c r="J628" s="203">
        <f>BK628</f>
        <v>0</v>
      </c>
      <c r="K628" s="189"/>
      <c r="L628" s="194"/>
      <c r="M628" s="195"/>
      <c r="N628" s="196"/>
      <c r="O628" s="196"/>
      <c r="P628" s="197">
        <f>SUM(P629:P639)</f>
        <v>0</v>
      </c>
      <c r="Q628" s="196"/>
      <c r="R628" s="197">
        <f>SUM(R629:R639)</f>
        <v>3.0586400000000005</v>
      </c>
      <c r="S628" s="196"/>
      <c r="T628" s="198">
        <f>SUM(T629:T639)</f>
        <v>0</v>
      </c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R628" s="199" t="s">
        <v>79</v>
      </c>
      <c r="AT628" s="200" t="s">
        <v>70</v>
      </c>
      <c r="AU628" s="200" t="s">
        <v>167</v>
      </c>
      <c r="AY628" s="199" t="s">
        <v>157</v>
      </c>
      <c r="BK628" s="201">
        <f>SUM(BK629:BK639)</f>
        <v>0</v>
      </c>
    </row>
    <row r="629" s="2" customFormat="1" ht="24.15" customHeight="1">
      <c r="A629" s="38"/>
      <c r="B629" s="39"/>
      <c r="C629" s="204" t="s">
        <v>459</v>
      </c>
      <c r="D629" s="204" t="s">
        <v>161</v>
      </c>
      <c r="E629" s="205" t="s">
        <v>181</v>
      </c>
      <c r="F629" s="206" t="s">
        <v>182</v>
      </c>
      <c r="G629" s="207" t="s">
        <v>164</v>
      </c>
      <c r="H629" s="208">
        <v>138.40000000000001</v>
      </c>
      <c r="I629" s="209"/>
      <c r="J629" s="210">
        <f>ROUND(I629*H629,2)</f>
        <v>0</v>
      </c>
      <c r="K629" s="206" t="s">
        <v>165</v>
      </c>
      <c r="L629" s="44"/>
      <c r="M629" s="211" t="s">
        <v>19</v>
      </c>
      <c r="N629" s="212" t="s">
        <v>43</v>
      </c>
      <c r="O629" s="84"/>
      <c r="P629" s="213">
        <f>O629*H629</f>
        <v>0</v>
      </c>
      <c r="Q629" s="213">
        <v>0.00025999999999999998</v>
      </c>
      <c r="R629" s="213">
        <f>Q629*H629</f>
        <v>0.035983999999999995</v>
      </c>
      <c r="S629" s="213">
        <v>0</v>
      </c>
      <c r="T629" s="214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15" t="s">
        <v>166</v>
      </c>
      <c r="AT629" s="215" t="s">
        <v>161</v>
      </c>
      <c r="AU629" s="215" t="s">
        <v>196</v>
      </c>
      <c r="AY629" s="17" t="s">
        <v>157</v>
      </c>
      <c r="BE629" s="216">
        <f>IF(N629="základní",J629,0)</f>
        <v>0</v>
      </c>
      <c r="BF629" s="216">
        <f>IF(N629="snížená",J629,0)</f>
        <v>0</v>
      </c>
      <c r="BG629" s="216">
        <f>IF(N629="zákl. přenesená",J629,0)</f>
        <v>0</v>
      </c>
      <c r="BH629" s="216">
        <f>IF(N629="sníž. přenesená",J629,0)</f>
        <v>0</v>
      </c>
      <c r="BI629" s="216">
        <f>IF(N629="nulová",J629,0)</f>
        <v>0</v>
      </c>
      <c r="BJ629" s="17" t="s">
        <v>167</v>
      </c>
      <c r="BK629" s="216">
        <f>ROUND(I629*H629,2)</f>
        <v>0</v>
      </c>
      <c r="BL629" s="17" t="s">
        <v>166</v>
      </c>
      <c r="BM629" s="215" t="s">
        <v>460</v>
      </c>
    </row>
    <row r="630" s="2" customFormat="1">
      <c r="A630" s="38"/>
      <c r="B630" s="39"/>
      <c r="C630" s="40"/>
      <c r="D630" s="217" t="s">
        <v>169</v>
      </c>
      <c r="E630" s="40"/>
      <c r="F630" s="218" t="s">
        <v>184</v>
      </c>
      <c r="G630" s="40"/>
      <c r="H630" s="40"/>
      <c r="I630" s="219"/>
      <c r="J630" s="40"/>
      <c r="K630" s="40"/>
      <c r="L630" s="44"/>
      <c r="M630" s="220"/>
      <c r="N630" s="221"/>
      <c r="O630" s="84"/>
      <c r="P630" s="84"/>
      <c r="Q630" s="84"/>
      <c r="R630" s="84"/>
      <c r="S630" s="84"/>
      <c r="T630" s="85"/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T630" s="17" t="s">
        <v>169</v>
      </c>
      <c r="AU630" s="17" t="s">
        <v>196</v>
      </c>
    </row>
    <row r="631" s="13" customFormat="1">
      <c r="A631" s="13"/>
      <c r="B631" s="222"/>
      <c r="C631" s="223"/>
      <c r="D631" s="217" t="s">
        <v>171</v>
      </c>
      <c r="E631" s="224" t="s">
        <v>19</v>
      </c>
      <c r="F631" s="225" t="s">
        <v>461</v>
      </c>
      <c r="G631" s="223"/>
      <c r="H631" s="224" t="s">
        <v>19</v>
      </c>
      <c r="I631" s="226"/>
      <c r="J631" s="223"/>
      <c r="K631" s="223"/>
      <c r="L631" s="227"/>
      <c r="M631" s="228"/>
      <c r="N631" s="229"/>
      <c r="O631" s="229"/>
      <c r="P631" s="229"/>
      <c r="Q631" s="229"/>
      <c r="R631" s="229"/>
      <c r="S631" s="229"/>
      <c r="T631" s="230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1" t="s">
        <v>171</v>
      </c>
      <c r="AU631" s="231" t="s">
        <v>196</v>
      </c>
      <c r="AV631" s="13" t="s">
        <v>79</v>
      </c>
      <c r="AW631" s="13" t="s">
        <v>33</v>
      </c>
      <c r="AX631" s="13" t="s">
        <v>71</v>
      </c>
      <c r="AY631" s="231" t="s">
        <v>157</v>
      </c>
    </row>
    <row r="632" s="14" customFormat="1">
      <c r="A632" s="14"/>
      <c r="B632" s="232"/>
      <c r="C632" s="233"/>
      <c r="D632" s="217" t="s">
        <v>171</v>
      </c>
      <c r="E632" s="234" t="s">
        <v>19</v>
      </c>
      <c r="F632" s="235" t="s">
        <v>462</v>
      </c>
      <c r="G632" s="233"/>
      <c r="H632" s="236">
        <v>138.40000000000001</v>
      </c>
      <c r="I632" s="237"/>
      <c r="J632" s="233"/>
      <c r="K632" s="233"/>
      <c r="L632" s="238"/>
      <c r="M632" s="239"/>
      <c r="N632" s="240"/>
      <c r="O632" s="240"/>
      <c r="P632" s="240"/>
      <c r="Q632" s="240"/>
      <c r="R632" s="240"/>
      <c r="S632" s="240"/>
      <c r="T632" s="241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2" t="s">
        <v>171</v>
      </c>
      <c r="AU632" s="242" t="s">
        <v>196</v>
      </c>
      <c r="AV632" s="14" t="s">
        <v>167</v>
      </c>
      <c r="AW632" s="14" t="s">
        <v>33</v>
      </c>
      <c r="AX632" s="14" t="s">
        <v>79</v>
      </c>
      <c r="AY632" s="242" t="s">
        <v>157</v>
      </c>
    </row>
    <row r="633" s="2" customFormat="1" ht="37.8" customHeight="1">
      <c r="A633" s="38"/>
      <c r="B633" s="39"/>
      <c r="C633" s="204" t="s">
        <v>463</v>
      </c>
      <c r="D633" s="204" t="s">
        <v>161</v>
      </c>
      <c r="E633" s="205" t="s">
        <v>464</v>
      </c>
      <c r="F633" s="206" t="s">
        <v>465</v>
      </c>
      <c r="G633" s="207" t="s">
        <v>164</v>
      </c>
      <c r="H633" s="208">
        <v>138.40000000000001</v>
      </c>
      <c r="I633" s="209"/>
      <c r="J633" s="210">
        <f>ROUND(I633*H633,2)</f>
        <v>0</v>
      </c>
      <c r="K633" s="206" t="s">
        <v>165</v>
      </c>
      <c r="L633" s="44"/>
      <c r="M633" s="211" t="s">
        <v>19</v>
      </c>
      <c r="N633" s="212" t="s">
        <v>43</v>
      </c>
      <c r="O633" s="84"/>
      <c r="P633" s="213">
        <f>O633*H633</f>
        <v>0</v>
      </c>
      <c r="Q633" s="213">
        <v>0.0095999999999999992</v>
      </c>
      <c r="R633" s="213">
        <f>Q633*H633</f>
        <v>1.32864</v>
      </c>
      <c r="S633" s="213">
        <v>0</v>
      </c>
      <c r="T633" s="214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15" t="s">
        <v>166</v>
      </c>
      <c r="AT633" s="215" t="s">
        <v>161</v>
      </c>
      <c r="AU633" s="215" t="s">
        <v>196</v>
      </c>
      <c r="AY633" s="17" t="s">
        <v>157</v>
      </c>
      <c r="BE633" s="216">
        <f>IF(N633="základní",J633,0)</f>
        <v>0</v>
      </c>
      <c r="BF633" s="216">
        <f>IF(N633="snížená",J633,0)</f>
        <v>0</v>
      </c>
      <c r="BG633" s="216">
        <f>IF(N633="zákl. přenesená",J633,0)</f>
        <v>0</v>
      </c>
      <c r="BH633" s="216">
        <f>IF(N633="sníž. přenesená",J633,0)</f>
        <v>0</v>
      </c>
      <c r="BI633" s="216">
        <f>IF(N633="nulová",J633,0)</f>
        <v>0</v>
      </c>
      <c r="BJ633" s="17" t="s">
        <v>167</v>
      </c>
      <c r="BK633" s="216">
        <f>ROUND(I633*H633,2)</f>
        <v>0</v>
      </c>
      <c r="BL633" s="17" t="s">
        <v>166</v>
      </c>
      <c r="BM633" s="215" t="s">
        <v>466</v>
      </c>
    </row>
    <row r="634" s="2" customFormat="1">
      <c r="A634" s="38"/>
      <c r="B634" s="39"/>
      <c r="C634" s="40"/>
      <c r="D634" s="217" t="s">
        <v>169</v>
      </c>
      <c r="E634" s="40"/>
      <c r="F634" s="218" t="s">
        <v>467</v>
      </c>
      <c r="G634" s="40"/>
      <c r="H634" s="40"/>
      <c r="I634" s="219"/>
      <c r="J634" s="40"/>
      <c r="K634" s="40"/>
      <c r="L634" s="44"/>
      <c r="M634" s="220"/>
      <c r="N634" s="221"/>
      <c r="O634" s="84"/>
      <c r="P634" s="84"/>
      <c r="Q634" s="84"/>
      <c r="R634" s="84"/>
      <c r="S634" s="84"/>
      <c r="T634" s="85"/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T634" s="17" t="s">
        <v>169</v>
      </c>
      <c r="AU634" s="17" t="s">
        <v>196</v>
      </c>
    </row>
    <row r="635" s="13" customFormat="1">
      <c r="A635" s="13"/>
      <c r="B635" s="222"/>
      <c r="C635" s="223"/>
      <c r="D635" s="217" t="s">
        <v>171</v>
      </c>
      <c r="E635" s="224" t="s">
        <v>19</v>
      </c>
      <c r="F635" s="225" t="s">
        <v>461</v>
      </c>
      <c r="G635" s="223"/>
      <c r="H635" s="224" t="s">
        <v>19</v>
      </c>
      <c r="I635" s="226"/>
      <c r="J635" s="223"/>
      <c r="K635" s="223"/>
      <c r="L635" s="227"/>
      <c r="M635" s="228"/>
      <c r="N635" s="229"/>
      <c r="O635" s="229"/>
      <c r="P635" s="229"/>
      <c r="Q635" s="229"/>
      <c r="R635" s="229"/>
      <c r="S635" s="229"/>
      <c r="T635" s="230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1" t="s">
        <v>171</v>
      </c>
      <c r="AU635" s="231" t="s">
        <v>196</v>
      </c>
      <c r="AV635" s="13" t="s">
        <v>79</v>
      </c>
      <c r="AW635" s="13" t="s">
        <v>33</v>
      </c>
      <c r="AX635" s="13" t="s">
        <v>71</v>
      </c>
      <c r="AY635" s="231" t="s">
        <v>157</v>
      </c>
    </row>
    <row r="636" s="14" customFormat="1">
      <c r="A636" s="14"/>
      <c r="B636" s="232"/>
      <c r="C636" s="233"/>
      <c r="D636" s="217" t="s">
        <v>171</v>
      </c>
      <c r="E636" s="234" t="s">
        <v>19</v>
      </c>
      <c r="F636" s="235" t="s">
        <v>462</v>
      </c>
      <c r="G636" s="233"/>
      <c r="H636" s="236">
        <v>138.40000000000001</v>
      </c>
      <c r="I636" s="237"/>
      <c r="J636" s="233"/>
      <c r="K636" s="233"/>
      <c r="L636" s="238"/>
      <c r="M636" s="239"/>
      <c r="N636" s="240"/>
      <c r="O636" s="240"/>
      <c r="P636" s="240"/>
      <c r="Q636" s="240"/>
      <c r="R636" s="240"/>
      <c r="S636" s="240"/>
      <c r="T636" s="241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42" t="s">
        <v>171</v>
      </c>
      <c r="AU636" s="242" t="s">
        <v>196</v>
      </c>
      <c r="AV636" s="14" t="s">
        <v>167</v>
      </c>
      <c r="AW636" s="14" t="s">
        <v>33</v>
      </c>
      <c r="AX636" s="14" t="s">
        <v>79</v>
      </c>
      <c r="AY636" s="242" t="s">
        <v>157</v>
      </c>
    </row>
    <row r="637" s="2" customFormat="1" ht="37.8" customHeight="1">
      <c r="A637" s="38"/>
      <c r="B637" s="39"/>
      <c r="C637" s="254" t="s">
        <v>468</v>
      </c>
      <c r="D637" s="254" t="s">
        <v>201</v>
      </c>
      <c r="E637" s="255" t="s">
        <v>469</v>
      </c>
      <c r="F637" s="256" t="s">
        <v>470</v>
      </c>
      <c r="G637" s="257" t="s">
        <v>164</v>
      </c>
      <c r="H637" s="258">
        <v>141.16800000000001</v>
      </c>
      <c r="I637" s="259"/>
      <c r="J637" s="260">
        <f>ROUND(I637*H637,2)</f>
        <v>0</v>
      </c>
      <c r="K637" s="256" t="s">
        <v>165</v>
      </c>
      <c r="L637" s="261"/>
      <c r="M637" s="262" t="s">
        <v>19</v>
      </c>
      <c r="N637" s="263" t="s">
        <v>43</v>
      </c>
      <c r="O637" s="84"/>
      <c r="P637" s="213">
        <f>O637*H637</f>
        <v>0</v>
      </c>
      <c r="Q637" s="213">
        <v>0.012</v>
      </c>
      <c r="R637" s="213">
        <f>Q637*H637</f>
        <v>1.6940160000000002</v>
      </c>
      <c r="S637" s="213">
        <v>0</v>
      </c>
      <c r="T637" s="214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15" t="s">
        <v>204</v>
      </c>
      <c r="AT637" s="215" t="s">
        <v>201</v>
      </c>
      <c r="AU637" s="215" t="s">
        <v>196</v>
      </c>
      <c r="AY637" s="17" t="s">
        <v>157</v>
      </c>
      <c r="BE637" s="216">
        <f>IF(N637="základní",J637,0)</f>
        <v>0</v>
      </c>
      <c r="BF637" s="216">
        <f>IF(N637="snížená",J637,0)</f>
        <v>0</v>
      </c>
      <c r="BG637" s="216">
        <f>IF(N637="zákl. přenesená",J637,0)</f>
        <v>0</v>
      </c>
      <c r="BH637" s="216">
        <f>IF(N637="sníž. přenesená",J637,0)</f>
        <v>0</v>
      </c>
      <c r="BI637" s="216">
        <f>IF(N637="nulová",J637,0)</f>
        <v>0</v>
      </c>
      <c r="BJ637" s="17" t="s">
        <v>167</v>
      </c>
      <c r="BK637" s="216">
        <f>ROUND(I637*H637,2)</f>
        <v>0</v>
      </c>
      <c r="BL637" s="17" t="s">
        <v>166</v>
      </c>
      <c r="BM637" s="215" t="s">
        <v>471</v>
      </c>
    </row>
    <row r="638" s="2" customFormat="1">
      <c r="A638" s="38"/>
      <c r="B638" s="39"/>
      <c r="C638" s="40"/>
      <c r="D638" s="217" t="s">
        <v>169</v>
      </c>
      <c r="E638" s="40"/>
      <c r="F638" s="218" t="s">
        <v>470</v>
      </c>
      <c r="G638" s="40"/>
      <c r="H638" s="40"/>
      <c r="I638" s="219"/>
      <c r="J638" s="40"/>
      <c r="K638" s="40"/>
      <c r="L638" s="44"/>
      <c r="M638" s="220"/>
      <c r="N638" s="221"/>
      <c r="O638" s="84"/>
      <c r="P638" s="84"/>
      <c r="Q638" s="84"/>
      <c r="R638" s="84"/>
      <c r="S638" s="84"/>
      <c r="T638" s="85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169</v>
      </c>
      <c r="AU638" s="17" t="s">
        <v>196</v>
      </c>
    </row>
    <row r="639" s="14" customFormat="1">
      <c r="A639" s="14"/>
      <c r="B639" s="232"/>
      <c r="C639" s="233"/>
      <c r="D639" s="217" t="s">
        <v>171</v>
      </c>
      <c r="E639" s="233"/>
      <c r="F639" s="235" t="s">
        <v>472</v>
      </c>
      <c r="G639" s="233"/>
      <c r="H639" s="236">
        <v>141.16800000000001</v>
      </c>
      <c r="I639" s="237"/>
      <c r="J639" s="233"/>
      <c r="K639" s="233"/>
      <c r="L639" s="238"/>
      <c r="M639" s="239"/>
      <c r="N639" s="240"/>
      <c r="O639" s="240"/>
      <c r="P639" s="240"/>
      <c r="Q639" s="240"/>
      <c r="R639" s="240"/>
      <c r="S639" s="240"/>
      <c r="T639" s="24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42" t="s">
        <v>171</v>
      </c>
      <c r="AU639" s="242" t="s">
        <v>196</v>
      </c>
      <c r="AV639" s="14" t="s">
        <v>167</v>
      </c>
      <c r="AW639" s="14" t="s">
        <v>4</v>
      </c>
      <c r="AX639" s="14" t="s">
        <v>79</v>
      </c>
      <c r="AY639" s="242" t="s">
        <v>157</v>
      </c>
    </row>
    <row r="640" s="12" customFormat="1" ht="20.88" customHeight="1">
      <c r="A640" s="12"/>
      <c r="B640" s="188"/>
      <c r="C640" s="189"/>
      <c r="D640" s="190" t="s">
        <v>70</v>
      </c>
      <c r="E640" s="202" t="s">
        <v>473</v>
      </c>
      <c r="F640" s="202" t="s">
        <v>474</v>
      </c>
      <c r="G640" s="189"/>
      <c r="H640" s="189"/>
      <c r="I640" s="192"/>
      <c r="J640" s="203">
        <f>BK640</f>
        <v>0</v>
      </c>
      <c r="K640" s="189"/>
      <c r="L640" s="194"/>
      <c r="M640" s="195"/>
      <c r="N640" s="196"/>
      <c r="O640" s="196"/>
      <c r="P640" s="197">
        <f>SUM(P641:P664)</f>
        <v>0</v>
      </c>
      <c r="Q640" s="196"/>
      <c r="R640" s="197">
        <f>SUM(R641:R664)</f>
        <v>1.0449912000000001</v>
      </c>
      <c r="S640" s="196"/>
      <c r="T640" s="198">
        <f>SUM(T641:T664)</f>
        <v>0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199" t="s">
        <v>79</v>
      </c>
      <c r="AT640" s="200" t="s">
        <v>70</v>
      </c>
      <c r="AU640" s="200" t="s">
        <v>167</v>
      </c>
      <c r="AY640" s="199" t="s">
        <v>157</v>
      </c>
      <c r="BK640" s="201">
        <f>SUM(BK641:BK664)</f>
        <v>0</v>
      </c>
    </row>
    <row r="641" s="2" customFormat="1" ht="14.4" customHeight="1">
      <c r="A641" s="38"/>
      <c r="B641" s="39"/>
      <c r="C641" s="204" t="s">
        <v>475</v>
      </c>
      <c r="D641" s="204" t="s">
        <v>161</v>
      </c>
      <c r="E641" s="205" t="s">
        <v>476</v>
      </c>
      <c r="F641" s="206" t="s">
        <v>477</v>
      </c>
      <c r="G641" s="207" t="s">
        <v>164</v>
      </c>
      <c r="H641" s="208">
        <v>5.0599999999999996</v>
      </c>
      <c r="I641" s="209"/>
      <c r="J641" s="210">
        <f>ROUND(I641*H641,2)</f>
        <v>0</v>
      </c>
      <c r="K641" s="206" t="s">
        <v>165</v>
      </c>
      <c r="L641" s="44"/>
      <c r="M641" s="211" t="s">
        <v>19</v>
      </c>
      <c r="N641" s="212" t="s">
        <v>43</v>
      </c>
      <c r="O641" s="84"/>
      <c r="P641" s="213">
        <f>O641*H641</f>
        <v>0</v>
      </c>
      <c r="Q641" s="213">
        <v>0.013520000000000001</v>
      </c>
      <c r="R641" s="213">
        <f>Q641*H641</f>
        <v>0.068411200000000005</v>
      </c>
      <c r="S641" s="213">
        <v>0</v>
      </c>
      <c r="T641" s="214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15" t="s">
        <v>166</v>
      </c>
      <c r="AT641" s="215" t="s">
        <v>161</v>
      </c>
      <c r="AU641" s="215" t="s">
        <v>196</v>
      </c>
      <c r="AY641" s="17" t="s">
        <v>157</v>
      </c>
      <c r="BE641" s="216">
        <f>IF(N641="základní",J641,0)</f>
        <v>0</v>
      </c>
      <c r="BF641" s="216">
        <f>IF(N641="snížená",J641,0)</f>
        <v>0</v>
      </c>
      <c r="BG641" s="216">
        <f>IF(N641="zákl. přenesená",J641,0)</f>
        <v>0</v>
      </c>
      <c r="BH641" s="216">
        <f>IF(N641="sníž. přenesená",J641,0)</f>
        <v>0</v>
      </c>
      <c r="BI641" s="216">
        <f>IF(N641="nulová",J641,0)</f>
        <v>0</v>
      </c>
      <c r="BJ641" s="17" t="s">
        <v>167</v>
      </c>
      <c r="BK641" s="216">
        <f>ROUND(I641*H641,2)</f>
        <v>0</v>
      </c>
      <c r="BL641" s="17" t="s">
        <v>166</v>
      </c>
      <c r="BM641" s="215" t="s">
        <v>478</v>
      </c>
    </row>
    <row r="642" s="2" customFormat="1">
      <c r="A642" s="38"/>
      <c r="B642" s="39"/>
      <c r="C642" s="40"/>
      <c r="D642" s="217" t="s">
        <v>169</v>
      </c>
      <c r="E642" s="40"/>
      <c r="F642" s="218" t="s">
        <v>479</v>
      </c>
      <c r="G642" s="40"/>
      <c r="H642" s="40"/>
      <c r="I642" s="219"/>
      <c r="J642" s="40"/>
      <c r="K642" s="40"/>
      <c r="L642" s="44"/>
      <c r="M642" s="220"/>
      <c r="N642" s="221"/>
      <c r="O642" s="84"/>
      <c r="P642" s="84"/>
      <c r="Q642" s="84"/>
      <c r="R642" s="84"/>
      <c r="S642" s="84"/>
      <c r="T642" s="85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T642" s="17" t="s">
        <v>169</v>
      </c>
      <c r="AU642" s="17" t="s">
        <v>196</v>
      </c>
    </row>
    <row r="643" s="13" customFormat="1">
      <c r="A643" s="13"/>
      <c r="B643" s="222"/>
      <c r="C643" s="223"/>
      <c r="D643" s="217" t="s">
        <v>171</v>
      </c>
      <c r="E643" s="224" t="s">
        <v>19</v>
      </c>
      <c r="F643" s="225" t="s">
        <v>232</v>
      </c>
      <c r="G643" s="223"/>
      <c r="H643" s="224" t="s">
        <v>19</v>
      </c>
      <c r="I643" s="226"/>
      <c r="J643" s="223"/>
      <c r="K643" s="223"/>
      <c r="L643" s="227"/>
      <c r="M643" s="228"/>
      <c r="N643" s="229"/>
      <c r="O643" s="229"/>
      <c r="P643" s="229"/>
      <c r="Q643" s="229"/>
      <c r="R643" s="229"/>
      <c r="S643" s="229"/>
      <c r="T643" s="230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1" t="s">
        <v>171</v>
      </c>
      <c r="AU643" s="231" t="s">
        <v>196</v>
      </c>
      <c r="AV643" s="13" t="s">
        <v>79</v>
      </c>
      <c r="AW643" s="13" t="s">
        <v>33</v>
      </c>
      <c r="AX643" s="13" t="s">
        <v>71</v>
      </c>
      <c r="AY643" s="231" t="s">
        <v>157</v>
      </c>
    </row>
    <row r="644" s="14" customFormat="1">
      <c r="A644" s="14"/>
      <c r="B644" s="232"/>
      <c r="C644" s="233"/>
      <c r="D644" s="217" t="s">
        <v>171</v>
      </c>
      <c r="E644" s="234" t="s">
        <v>19</v>
      </c>
      <c r="F644" s="235" t="s">
        <v>480</v>
      </c>
      <c r="G644" s="233"/>
      <c r="H644" s="236">
        <v>5.0599999999999996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2" t="s">
        <v>171</v>
      </c>
      <c r="AU644" s="242" t="s">
        <v>196</v>
      </c>
      <c r="AV644" s="14" t="s">
        <v>167</v>
      </c>
      <c r="AW644" s="14" t="s">
        <v>33</v>
      </c>
      <c r="AX644" s="14" t="s">
        <v>79</v>
      </c>
      <c r="AY644" s="242" t="s">
        <v>157</v>
      </c>
    </row>
    <row r="645" s="2" customFormat="1" ht="14.4" customHeight="1">
      <c r="A645" s="38"/>
      <c r="B645" s="39"/>
      <c r="C645" s="204" t="s">
        <v>481</v>
      </c>
      <c r="D645" s="204" t="s">
        <v>161</v>
      </c>
      <c r="E645" s="205" t="s">
        <v>482</v>
      </c>
      <c r="F645" s="206" t="s">
        <v>483</v>
      </c>
      <c r="G645" s="207" t="s">
        <v>164</v>
      </c>
      <c r="H645" s="208">
        <v>5.0599999999999996</v>
      </c>
      <c r="I645" s="209"/>
      <c r="J645" s="210">
        <f>ROUND(I645*H645,2)</f>
        <v>0</v>
      </c>
      <c r="K645" s="206" t="s">
        <v>165</v>
      </c>
      <c r="L645" s="44"/>
      <c r="M645" s="211" t="s">
        <v>19</v>
      </c>
      <c r="N645" s="212" t="s">
        <v>43</v>
      </c>
      <c r="O645" s="84"/>
      <c r="P645" s="213">
        <f>O645*H645</f>
        <v>0</v>
      </c>
      <c r="Q645" s="213">
        <v>0</v>
      </c>
      <c r="R645" s="213">
        <f>Q645*H645</f>
        <v>0</v>
      </c>
      <c r="S645" s="213">
        <v>0</v>
      </c>
      <c r="T645" s="214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15" t="s">
        <v>166</v>
      </c>
      <c r="AT645" s="215" t="s">
        <v>161</v>
      </c>
      <c r="AU645" s="215" t="s">
        <v>196</v>
      </c>
      <c r="AY645" s="17" t="s">
        <v>157</v>
      </c>
      <c r="BE645" s="216">
        <f>IF(N645="základní",J645,0)</f>
        <v>0</v>
      </c>
      <c r="BF645" s="216">
        <f>IF(N645="snížená",J645,0)</f>
        <v>0</v>
      </c>
      <c r="BG645" s="216">
        <f>IF(N645="zákl. přenesená",J645,0)</f>
        <v>0</v>
      </c>
      <c r="BH645" s="216">
        <f>IF(N645="sníž. přenesená",J645,0)</f>
        <v>0</v>
      </c>
      <c r="BI645" s="216">
        <f>IF(N645="nulová",J645,0)</f>
        <v>0</v>
      </c>
      <c r="BJ645" s="17" t="s">
        <v>167</v>
      </c>
      <c r="BK645" s="216">
        <f>ROUND(I645*H645,2)</f>
        <v>0</v>
      </c>
      <c r="BL645" s="17" t="s">
        <v>166</v>
      </c>
      <c r="BM645" s="215" t="s">
        <v>484</v>
      </c>
    </row>
    <row r="646" s="2" customFormat="1">
      <c r="A646" s="38"/>
      <c r="B646" s="39"/>
      <c r="C646" s="40"/>
      <c r="D646" s="217" t="s">
        <v>169</v>
      </c>
      <c r="E646" s="40"/>
      <c r="F646" s="218" t="s">
        <v>485</v>
      </c>
      <c r="G646" s="40"/>
      <c r="H646" s="40"/>
      <c r="I646" s="219"/>
      <c r="J646" s="40"/>
      <c r="K646" s="40"/>
      <c r="L646" s="44"/>
      <c r="M646" s="220"/>
      <c r="N646" s="221"/>
      <c r="O646" s="84"/>
      <c r="P646" s="84"/>
      <c r="Q646" s="84"/>
      <c r="R646" s="84"/>
      <c r="S646" s="84"/>
      <c r="T646" s="85"/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T646" s="17" t="s">
        <v>169</v>
      </c>
      <c r="AU646" s="17" t="s">
        <v>196</v>
      </c>
    </row>
    <row r="647" s="13" customFormat="1">
      <c r="A647" s="13"/>
      <c r="B647" s="222"/>
      <c r="C647" s="223"/>
      <c r="D647" s="217" t="s">
        <v>171</v>
      </c>
      <c r="E647" s="224" t="s">
        <v>19</v>
      </c>
      <c r="F647" s="225" t="s">
        <v>232</v>
      </c>
      <c r="G647" s="223"/>
      <c r="H647" s="224" t="s">
        <v>19</v>
      </c>
      <c r="I647" s="226"/>
      <c r="J647" s="223"/>
      <c r="K647" s="223"/>
      <c r="L647" s="227"/>
      <c r="M647" s="228"/>
      <c r="N647" s="229"/>
      <c r="O647" s="229"/>
      <c r="P647" s="229"/>
      <c r="Q647" s="229"/>
      <c r="R647" s="229"/>
      <c r="S647" s="229"/>
      <c r="T647" s="23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1" t="s">
        <v>171</v>
      </c>
      <c r="AU647" s="231" t="s">
        <v>196</v>
      </c>
      <c r="AV647" s="13" t="s">
        <v>79</v>
      </c>
      <c r="AW647" s="13" t="s">
        <v>33</v>
      </c>
      <c r="AX647" s="13" t="s">
        <v>71</v>
      </c>
      <c r="AY647" s="231" t="s">
        <v>157</v>
      </c>
    </row>
    <row r="648" s="14" customFormat="1">
      <c r="A648" s="14"/>
      <c r="B648" s="232"/>
      <c r="C648" s="233"/>
      <c r="D648" s="217" t="s">
        <v>171</v>
      </c>
      <c r="E648" s="234" t="s">
        <v>19</v>
      </c>
      <c r="F648" s="235" t="s">
        <v>480</v>
      </c>
      <c r="G648" s="233"/>
      <c r="H648" s="236">
        <v>5.0599999999999996</v>
      </c>
      <c r="I648" s="237"/>
      <c r="J648" s="233"/>
      <c r="K648" s="233"/>
      <c r="L648" s="238"/>
      <c r="M648" s="239"/>
      <c r="N648" s="240"/>
      <c r="O648" s="240"/>
      <c r="P648" s="240"/>
      <c r="Q648" s="240"/>
      <c r="R648" s="240"/>
      <c r="S648" s="240"/>
      <c r="T648" s="241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42" t="s">
        <v>171</v>
      </c>
      <c r="AU648" s="242" t="s">
        <v>196</v>
      </c>
      <c r="AV648" s="14" t="s">
        <v>167</v>
      </c>
      <c r="AW648" s="14" t="s">
        <v>33</v>
      </c>
      <c r="AX648" s="14" t="s">
        <v>79</v>
      </c>
      <c r="AY648" s="242" t="s">
        <v>157</v>
      </c>
    </row>
    <row r="649" s="2" customFormat="1" ht="24.15" customHeight="1">
      <c r="A649" s="38"/>
      <c r="B649" s="39"/>
      <c r="C649" s="204" t="s">
        <v>486</v>
      </c>
      <c r="D649" s="204" t="s">
        <v>161</v>
      </c>
      <c r="E649" s="205" t="s">
        <v>487</v>
      </c>
      <c r="F649" s="206" t="s">
        <v>488</v>
      </c>
      <c r="G649" s="207" t="s">
        <v>164</v>
      </c>
      <c r="H649" s="208">
        <v>5.0599999999999996</v>
      </c>
      <c r="I649" s="209"/>
      <c r="J649" s="210">
        <f>ROUND(I649*H649,2)</f>
        <v>0</v>
      </c>
      <c r="K649" s="206" t="s">
        <v>165</v>
      </c>
      <c r="L649" s="44"/>
      <c r="M649" s="211" t="s">
        <v>19</v>
      </c>
      <c r="N649" s="212" t="s">
        <v>43</v>
      </c>
      <c r="O649" s="84"/>
      <c r="P649" s="213">
        <f>O649*H649</f>
        <v>0</v>
      </c>
      <c r="Q649" s="213">
        <v>0.105</v>
      </c>
      <c r="R649" s="213">
        <f>Q649*H649</f>
        <v>0.53129999999999999</v>
      </c>
      <c r="S649" s="213">
        <v>0</v>
      </c>
      <c r="T649" s="214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15" t="s">
        <v>166</v>
      </c>
      <c r="AT649" s="215" t="s">
        <v>161</v>
      </c>
      <c r="AU649" s="215" t="s">
        <v>196</v>
      </c>
      <c r="AY649" s="17" t="s">
        <v>157</v>
      </c>
      <c r="BE649" s="216">
        <f>IF(N649="základní",J649,0)</f>
        <v>0</v>
      </c>
      <c r="BF649" s="216">
        <f>IF(N649="snížená",J649,0)</f>
        <v>0</v>
      </c>
      <c r="BG649" s="216">
        <f>IF(N649="zákl. přenesená",J649,0)</f>
        <v>0</v>
      </c>
      <c r="BH649" s="216">
        <f>IF(N649="sníž. přenesená",J649,0)</f>
        <v>0</v>
      </c>
      <c r="BI649" s="216">
        <f>IF(N649="nulová",J649,0)</f>
        <v>0</v>
      </c>
      <c r="BJ649" s="17" t="s">
        <v>167</v>
      </c>
      <c r="BK649" s="216">
        <f>ROUND(I649*H649,2)</f>
        <v>0</v>
      </c>
      <c r="BL649" s="17" t="s">
        <v>166</v>
      </c>
      <c r="BM649" s="215" t="s">
        <v>489</v>
      </c>
    </row>
    <row r="650" s="2" customFormat="1">
      <c r="A650" s="38"/>
      <c r="B650" s="39"/>
      <c r="C650" s="40"/>
      <c r="D650" s="217" t="s">
        <v>169</v>
      </c>
      <c r="E650" s="40"/>
      <c r="F650" s="218" t="s">
        <v>490</v>
      </c>
      <c r="G650" s="40"/>
      <c r="H650" s="40"/>
      <c r="I650" s="219"/>
      <c r="J650" s="40"/>
      <c r="K650" s="40"/>
      <c r="L650" s="44"/>
      <c r="M650" s="220"/>
      <c r="N650" s="221"/>
      <c r="O650" s="84"/>
      <c r="P650" s="84"/>
      <c r="Q650" s="84"/>
      <c r="R650" s="84"/>
      <c r="S650" s="84"/>
      <c r="T650" s="85"/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T650" s="17" t="s">
        <v>169</v>
      </c>
      <c r="AU650" s="17" t="s">
        <v>196</v>
      </c>
    </row>
    <row r="651" s="13" customFormat="1">
      <c r="A651" s="13"/>
      <c r="B651" s="222"/>
      <c r="C651" s="223"/>
      <c r="D651" s="217" t="s">
        <v>171</v>
      </c>
      <c r="E651" s="224" t="s">
        <v>19</v>
      </c>
      <c r="F651" s="225" t="s">
        <v>232</v>
      </c>
      <c r="G651" s="223"/>
      <c r="H651" s="224" t="s">
        <v>19</v>
      </c>
      <c r="I651" s="226"/>
      <c r="J651" s="223"/>
      <c r="K651" s="223"/>
      <c r="L651" s="227"/>
      <c r="M651" s="228"/>
      <c r="N651" s="229"/>
      <c r="O651" s="229"/>
      <c r="P651" s="229"/>
      <c r="Q651" s="229"/>
      <c r="R651" s="229"/>
      <c r="S651" s="229"/>
      <c r="T651" s="230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31" t="s">
        <v>171</v>
      </c>
      <c r="AU651" s="231" t="s">
        <v>196</v>
      </c>
      <c r="AV651" s="13" t="s">
        <v>79</v>
      </c>
      <c r="AW651" s="13" t="s">
        <v>33</v>
      </c>
      <c r="AX651" s="13" t="s">
        <v>71</v>
      </c>
      <c r="AY651" s="231" t="s">
        <v>157</v>
      </c>
    </row>
    <row r="652" s="14" customFormat="1">
      <c r="A652" s="14"/>
      <c r="B652" s="232"/>
      <c r="C652" s="233"/>
      <c r="D652" s="217" t="s">
        <v>171</v>
      </c>
      <c r="E652" s="234" t="s">
        <v>19</v>
      </c>
      <c r="F652" s="235" t="s">
        <v>480</v>
      </c>
      <c r="G652" s="233"/>
      <c r="H652" s="236">
        <v>5.0599999999999996</v>
      </c>
      <c r="I652" s="237"/>
      <c r="J652" s="233"/>
      <c r="K652" s="233"/>
      <c r="L652" s="238"/>
      <c r="M652" s="239"/>
      <c r="N652" s="240"/>
      <c r="O652" s="240"/>
      <c r="P652" s="240"/>
      <c r="Q652" s="240"/>
      <c r="R652" s="240"/>
      <c r="S652" s="240"/>
      <c r="T652" s="241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42" t="s">
        <v>171</v>
      </c>
      <c r="AU652" s="242" t="s">
        <v>196</v>
      </c>
      <c r="AV652" s="14" t="s">
        <v>167</v>
      </c>
      <c r="AW652" s="14" t="s">
        <v>33</v>
      </c>
      <c r="AX652" s="14" t="s">
        <v>79</v>
      </c>
      <c r="AY652" s="242" t="s">
        <v>157</v>
      </c>
    </row>
    <row r="653" s="2" customFormat="1" ht="14.4" customHeight="1">
      <c r="A653" s="38"/>
      <c r="B653" s="39"/>
      <c r="C653" s="204" t="s">
        <v>491</v>
      </c>
      <c r="D653" s="204" t="s">
        <v>161</v>
      </c>
      <c r="E653" s="205" t="s">
        <v>492</v>
      </c>
      <c r="F653" s="206" t="s">
        <v>493</v>
      </c>
      <c r="G653" s="207" t="s">
        <v>164</v>
      </c>
      <c r="H653" s="208">
        <v>5.0599999999999996</v>
      </c>
      <c r="I653" s="209"/>
      <c r="J653" s="210">
        <f>ROUND(I653*H653,2)</f>
        <v>0</v>
      </c>
      <c r="K653" s="206" t="s">
        <v>165</v>
      </c>
      <c r="L653" s="44"/>
      <c r="M653" s="211" t="s">
        <v>19</v>
      </c>
      <c r="N653" s="212" t="s">
        <v>43</v>
      </c>
      <c r="O653" s="84"/>
      <c r="P653" s="213">
        <f>O653*H653</f>
        <v>0</v>
      </c>
      <c r="Q653" s="213">
        <v>0.087999999999999995</v>
      </c>
      <c r="R653" s="213">
        <f>Q653*H653</f>
        <v>0.44527999999999995</v>
      </c>
      <c r="S653" s="213">
        <v>0</v>
      </c>
      <c r="T653" s="214">
        <f>S653*H653</f>
        <v>0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15" t="s">
        <v>166</v>
      </c>
      <c r="AT653" s="215" t="s">
        <v>161</v>
      </c>
      <c r="AU653" s="215" t="s">
        <v>196</v>
      </c>
      <c r="AY653" s="17" t="s">
        <v>157</v>
      </c>
      <c r="BE653" s="216">
        <f>IF(N653="základní",J653,0)</f>
        <v>0</v>
      </c>
      <c r="BF653" s="216">
        <f>IF(N653="snížená",J653,0)</f>
        <v>0</v>
      </c>
      <c r="BG653" s="216">
        <f>IF(N653="zákl. přenesená",J653,0)</f>
        <v>0</v>
      </c>
      <c r="BH653" s="216">
        <f>IF(N653="sníž. přenesená",J653,0)</f>
        <v>0</v>
      </c>
      <c r="BI653" s="216">
        <f>IF(N653="nulová",J653,0)</f>
        <v>0</v>
      </c>
      <c r="BJ653" s="17" t="s">
        <v>167</v>
      </c>
      <c r="BK653" s="216">
        <f>ROUND(I653*H653,2)</f>
        <v>0</v>
      </c>
      <c r="BL653" s="17" t="s">
        <v>166</v>
      </c>
      <c r="BM653" s="215" t="s">
        <v>494</v>
      </c>
    </row>
    <row r="654" s="2" customFormat="1">
      <c r="A654" s="38"/>
      <c r="B654" s="39"/>
      <c r="C654" s="40"/>
      <c r="D654" s="217" t="s">
        <v>169</v>
      </c>
      <c r="E654" s="40"/>
      <c r="F654" s="218" t="s">
        <v>495</v>
      </c>
      <c r="G654" s="40"/>
      <c r="H654" s="40"/>
      <c r="I654" s="219"/>
      <c r="J654" s="40"/>
      <c r="K654" s="40"/>
      <c r="L654" s="44"/>
      <c r="M654" s="220"/>
      <c r="N654" s="221"/>
      <c r="O654" s="84"/>
      <c r="P654" s="84"/>
      <c r="Q654" s="84"/>
      <c r="R654" s="84"/>
      <c r="S654" s="84"/>
      <c r="T654" s="85"/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T654" s="17" t="s">
        <v>169</v>
      </c>
      <c r="AU654" s="17" t="s">
        <v>196</v>
      </c>
    </row>
    <row r="655" s="13" customFormat="1">
      <c r="A655" s="13"/>
      <c r="B655" s="222"/>
      <c r="C655" s="223"/>
      <c r="D655" s="217" t="s">
        <v>171</v>
      </c>
      <c r="E655" s="224" t="s">
        <v>19</v>
      </c>
      <c r="F655" s="225" t="s">
        <v>232</v>
      </c>
      <c r="G655" s="223"/>
      <c r="H655" s="224" t="s">
        <v>19</v>
      </c>
      <c r="I655" s="226"/>
      <c r="J655" s="223"/>
      <c r="K655" s="223"/>
      <c r="L655" s="227"/>
      <c r="M655" s="228"/>
      <c r="N655" s="229"/>
      <c r="O655" s="229"/>
      <c r="P655" s="229"/>
      <c r="Q655" s="229"/>
      <c r="R655" s="229"/>
      <c r="S655" s="229"/>
      <c r="T655" s="23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1" t="s">
        <v>171</v>
      </c>
      <c r="AU655" s="231" t="s">
        <v>196</v>
      </c>
      <c r="AV655" s="13" t="s">
        <v>79</v>
      </c>
      <c r="AW655" s="13" t="s">
        <v>33</v>
      </c>
      <c r="AX655" s="13" t="s">
        <v>71</v>
      </c>
      <c r="AY655" s="231" t="s">
        <v>157</v>
      </c>
    </row>
    <row r="656" s="14" customFormat="1">
      <c r="A656" s="14"/>
      <c r="B656" s="232"/>
      <c r="C656" s="233"/>
      <c r="D656" s="217" t="s">
        <v>171</v>
      </c>
      <c r="E656" s="234" t="s">
        <v>19</v>
      </c>
      <c r="F656" s="235" t="s">
        <v>480</v>
      </c>
      <c r="G656" s="233"/>
      <c r="H656" s="236">
        <v>5.0599999999999996</v>
      </c>
      <c r="I656" s="237"/>
      <c r="J656" s="233"/>
      <c r="K656" s="233"/>
      <c r="L656" s="238"/>
      <c r="M656" s="239"/>
      <c r="N656" s="240"/>
      <c r="O656" s="240"/>
      <c r="P656" s="240"/>
      <c r="Q656" s="240"/>
      <c r="R656" s="240"/>
      <c r="S656" s="240"/>
      <c r="T656" s="241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42" t="s">
        <v>171</v>
      </c>
      <c r="AU656" s="242" t="s">
        <v>196</v>
      </c>
      <c r="AV656" s="14" t="s">
        <v>167</v>
      </c>
      <c r="AW656" s="14" t="s">
        <v>33</v>
      </c>
      <c r="AX656" s="14" t="s">
        <v>79</v>
      </c>
      <c r="AY656" s="242" t="s">
        <v>157</v>
      </c>
    </row>
    <row r="657" s="2" customFormat="1" ht="24.15" customHeight="1">
      <c r="A657" s="38"/>
      <c r="B657" s="39"/>
      <c r="C657" s="204" t="s">
        <v>496</v>
      </c>
      <c r="D657" s="204" t="s">
        <v>161</v>
      </c>
      <c r="E657" s="205" t="s">
        <v>497</v>
      </c>
      <c r="F657" s="206" t="s">
        <v>498</v>
      </c>
      <c r="G657" s="207" t="s">
        <v>164</v>
      </c>
      <c r="H657" s="208">
        <v>5.0599999999999996</v>
      </c>
      <c r="I657" s="209"/>
      <c r="J657" s="210">
        <f>ROUND(I657*H657,2)</f>
        <v>0</v>
      </c>
      <c r="K657" s="206" t="s">
        <v>165</v>
      </c>
      <c r="L657" s="44"/>
      <c r="M657" s="211" t="s">
        <v>19</v>
      </c>
      <c r="N657" s="212" t="s">
        <v>43</v>
      </c>
      <c r="O657" s="84"/>
      <c r="P657" s="213">
        <f>O657*H657</f>
        <v>0</v>
      </c>
      <c r="Q657" s="213">
        <v>0</v>
      </c>
      <c r="R657" s="213">
        <f>Q657*H657</f>
        <v>0</v>
      </c>
      <c r="S657" s="213">
        <v>0</v>
      </c>
      <c r="T657" s="214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15" t="s">
        <v>166</v>
      </c>
      <c r="AT657" s="215" t="s">
        <v>161</v>
      </c>
      <c r="AU657" s="215" t="s">
        <v>196</v>
      </c>
      <c r="AY657" s="17" t="s">
        <v>157</v>
      </c>
      <c r="BE657" s="216">
        <f>IF(N657="základní",J657,0)</f>
        <v>0</v>
      </c>
      <c r="BF657" s="216">
        <f>IF(N657="snížená",J657,0)</f>
        <v>0</v>
      </c>
      <c r="BG657" s="216">
        <f>IF(N657="zákl. přenesená",J657,0)</f>
        <v>0</v>
      </c>
      <c r="BH657" s="216">
        <f>IF(N657="sníž. přenesená",J657,0)</f>
        <v>0</v>
      </c>
      <c r="BI657" s="216">
        <f>IF(N657="nulová",J657,0)</f>
        <v>0</v>
      </c>
      <c r="BJ657" s="17" t="s">
        <v>167</v>
      </c>
      <c r="BK657" s="216">
        <f>ROUND(I657*H657,2)</f>
        <v>0</v>
      </c>
      <c r="BL657" s="17" t="s">
        <v>166</v>
      </c>
      <c r="BM657" s="215" t="s">
        <v>499</v>
      </c>
    </row>
    <row r="658" s="2" customFormat="1">
      <c r="A658" s="38"/>
      <c r="B658" s="39"/>
      <c r="C658" s="40"/>
      <c r="D658" s="217" t="s">
        <v>169</v>
      </c>
      <c r="E658" s="40"/>
      <c r="F658" s="218" t="s">
        <v>500</v>
      </c>
      <c r="G658" s="40"/>
      <c r="H658" s="40"/>
      <c r="I658" s="219"/>
      <c r="J658" s="40"/>
      <c r="K658" s="40"/>
      <c r="L658" s="44"/>
      <c r="M658" s="220"/>
      <c r="N658" s="221"/>
      <c r="O658" s="84"/>
      <c r="P658" s="84"/>
      <c r="Q658" s="84"/>
      <c r="R658" s="84"/>
      <c r="S658" s="84"/>
      <c r="T658" s="85"/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T658" s="17" t="s">
        <v>169</v>
      </c>
      <c r="AU658" s="17" t="s">
        <v>196</v>
      </c>
    </row>
    <row r="659" s="13" customFormat="1">
      <c r="A659" s="13"/>
      <c r="B659" s="222"/>
      <c r="C659" s="223"/>
      <c r="D659" s="217" t="s">
        <v>171</v>
      </c>
      <c r="E659" s="224" t="s">
        <v>19</v>
      </c>
      <c r="F659" s="225" t="s">
        <v>232</v>
      </c>
      <c r="G659" s="223"/>
      <c r="H659" s="224" t="s">
        <v>19</v>
      </c>
      <c r="I659" s="226"/>
      <c r="J659" s="223"/>
      <c r="K659" s="223"/>
      <c r="L659" s="227"/>
      <c r="M659" s="228"/>
      <c r="N659" s="229"/>
      <c r="O659" s="229"/>
      <c r="P659" s="229"/>
      <c r="Q659" s="229"/>
      <c r="R659" s="229"/>
      <c r="S659" s="229"/>
      <c r="T659" s="23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1" t="s">
        <v>171</v>
      </c>
      <c r="AU659" s="231" t="s">
        <v>196</v>
      </c>
      <c r="AV659" s="13" t="s">
        <v>79</v>
      </c>
      <c r="AW659" s="13" t="s">
        <v>33</v>
      </c>
      <c r="AX659" s="13" t="s">
        <v>71</v>
      </c>
      <c r="AY659" s="231" t="s">
        <v>157</v>
      </c>
    </row>
    <row r="660" s="14" customFormat="1">
      <c r="A660" s="14"/>
      <c r="B660" s="232"/>
      <c r="C660" s="233"/>
      <c r="D660" s="217" t="s">
        <v>171</v>
      </c>
      <c r="E660" s="234" t="s">
        <v>19</v>
      </c>
      <c r="F660" s="235" t="s">
        <v>480</v>
      </c>
      <c r="G660" s="233"/>
      <c r="H660" s="236">
        <v>5.0599999999999996</v>
      </c>
      <c r="I660" s="237"/>
      <c r="J660" s="233"/>
      <c r="K660" s="233"/>
      <c r="L660" s="238"/>
      <c r="M660" s="239"/>
      <c r="N660" s="240"/>
      <c r="O660" s="240"/>
      <c r="P660" s="240"/>
      <c r="Q660" s="240"/>
      <c r="R660" s="240"/>
      <c r="S660" s="240"/>
      <c r="T660" s="241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2" t="s">
        <v>171</v>
      </c>
      <c r="AU660" s="242" t="s">
        <v>196</v>
      </c>
      <c r="AV660" s="14" t="s">
        <v>167</v>
      </c>
      <c r="AW660" s="14" t="s">
        <v>33</v>
      </c>
      <c r="AX660" s="14" t="s">
        <v>79</v>
      </c>
      <c r="AY660" s="242" t="s">
        <v>157</v>
      </c>
    </row>
    <row r="661" s="2" customFormat="1" ht="14.4" customHeight="1">
      <c r="A661" s="38"/>
      <c r="B661" s="39"/>
      <c r="C661" s="204" t="s">
        <v>501</v>
      </c>
      <c r="D661" s="204" t="s">
        <v>161</v>
      </c>
      <c r="E661" s="205" t="s">
        <v>502</v>
      </c>
      <c r="F661" s="206" t="s">
        <v>503</v>
      </c>
      <c r="G661" s="207" t="s">
        <v>164</v>
      </c>
      <c r="H661" s="208">
        <v>5.0599999999999996</v>
      </c>
      <c r="I661" s="209"/>
      <c r="J661" s="210">
        <f>ROUND(I661*H661,2)</f>
        <v>0</v>
      </c>
      <c r="K661" s="206" t="s">
        <v>165</v>
      </c>
      <c r="L661" s="44"/>
      <c r="M661" s="211" t="s">
        <v>19</v>
      </c>
      <c r="N661" s="212" t="s">
        <v>43</v>
      </c>
      <c r="O661" s="84"/>
      <c r="P661" s="213">
        <f>O661*H661</f>
        <v>0</v>
      </c>
      <c r="Q661" s="213">
        <v>0</v>
      </c>
      <c r="R661" s="213">
        <f>Q661*H661</f>
        <v>0</v>
      </c>
      <c r="S661" s="213">
        <v>0</v>
      </c>
      <c r="T661" s="214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15" t="s">
        <v>166</v>
      </c>
      <c r="AT661" s="215" t="s">
        <v>161</v>
      </c>
      <c r="AU661" s="215" t="s">
        <v>196</v>
      </c>
      <c r="AY661" s="17" t="s">
        <v>157</v>
      </c>
      <c r="BE661" s="216">
        <f>IF(N661="základní",J661,0)</f>
        <v>0</v>
      </c>
      <c r="BF661" s="216">
        <f>IF(N661="snížená",J661,0)</f>
        <v>0</v>
      </c>
      <c r="BG661" s="216">
        <f>IF(N661="zákl. přenesená",J661,0)</f>
        <v>0</v>
      </c>
      <c r="BH661" s="216">
        <f>IF(N661="sníž. přenesená",J661,0)</f>
        <v>0</v>
      </c>
      <c r="BI661" s="216">
        <f>IF(N661="nulová",J661,0)</f>
        <v>0</v>
      </c>
      <c r="BJ661" s="17" t="s">
        <v>167</v>
      </c>
      <c r="BK661" s="216">
        <f>ROUND(I661*H661,2)</f>
        <v>0</v>
      </c>
      <c r="BL661" s="17" t="s">
        <v>166</v>
      </c>
      <c r="BM661" s="215" t="s">
        <v>504</v>
      </c>
    </row>
    <row r="662" s="2" customFormat="1">
      <c r="A662" s="38"/>
      <c r="B662" s="39"/>
      <c r="C662" s="40"/>
      <c r="D662" s="217" t="s">
        <v>169</v>
      </c>
      <c r="E662" s="40"/>
      <c r="F662" s="218" t="s">
        <v>505</v>
      </c>
      <c r="G662" s="40"/>
      <c r="H662" s="40"/>
      <c r="I662" s="219"/>
      <c r="J662" s="40"/>
      <c r="K662" s="40"/>
      <c r="L662" s="44"/>
      <c r="M662" s="220"/>
      <c r="N662" s="221"/>
      <c r="O662" s="84"/>
      <c r="P662" s="84"/>
      <c r="Q662" s="84"/>
      <c r="R662" s="84"/>
      <c r="S662" s="84"/>
      <c r="T662" s="85"/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T662" s="17" t="s">
        <v>169</v>
      </c>
      <c r="AU662" s="17" t="s">
        <v>196</v>
      </c>
    </row>
    <row r="663" s="13" customFormat="1">
      <c r="A663" s="13"/>
      <c r="B663" s="222"/>
      <c r="C663" s="223"/>
      <c r="D663" s="217" t="s">
        <v>171</v>
      </c>
      <c r="E663" s="224" t="s">
        <v>19</v>
      </c>
      <c r="F663" s="225" t="s">
        <v>232</v>
      </c>
      <c r="G663" s="223"/>
      <c r="H663" s="224" t="s">
        <v>19</v>
      </c>
      <c r="I663" s="226"/>
      <c r="J663" s="223"/>
      <c r="K663" s="223"/>
      <c r="L663" s="227"/>
      <c r="M663" s="228"/>
      <c r="N663" s="229"/>
      <c r="O663" s="229"/>
      <c r="P663" s="229"/>
      <c r="Q663" s="229"/>
      <c r="R663" s="229"/>
      <c r="S663" s="229"/>
      <c r="T663" s="230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1" t="s">
        <v>171</v>
      </c>
      <c r="AU663" s="231" t="s">
        <v>196</v>
      </c>
      <c r="AV663" s="13" t="s">
        <v>79</v>
      </c>
      <c r="AW663" s="13" t="s">
        <v>33</v>
      </c>
      <c r="AX663" s="13" t="s">
        <v>71</v>
      </c>
      <c r="AY663" s="231" t="s">
        <v>157</v>
      </c>
    </row>
    <row r="664" s="14" customFormat="1">
      <c r="A664" s="14"/>
      <c r="B664" s="232"/>
      <c r="C664" s="233"/>
      <c r="D664" s="217" t="s">
        <v>171</v>
      </c>
      <c r="E664" s="234" t="s">
        <v>19</v>
      </c>
      <c r="F664" s="235" t="s">
        <v>480</v>
      </c>
      <c r="G664" s="233"/>
      <c r="H664" s="236">
        <v>5.0599999999999996</v>
      </c>
      <c r="I664" s="237"/>
      <c r="J664" s="233"/>
      <c r="K664" s="233"/>
      <c r="L664" s="238"/>
      <c r="M664" s="239"/>
      <c r="N664" s="240"/>
      <c r="O664" s="240"/>
      <c r="P664" s="240"/>
      <c r="Q664" s="240"/>
      <c r="R664" s="240"/>
      <c r="S664" s="240"/>
      <c r="T664" s="241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2" t="s">
        <v>171</v>
      </c>
      <c r="AU664" s="242" t="s">
        <v>196</v>
      </c>
      <c r="AV664" s="14" t="s">
        <v>167</v>
      </c>
      <c r="AW664" s="14" t="s">
        <v>33</v>
      </c>
      <c r="AX664" s="14" t="s">
        <v>79</v>
      </c>
      <c r="AY664" s="242" t="s">
        <v>157</v>
      </c>
    </row>
    <row r="665" s="12" customFormat="1" ht="22.8" customHeight="1">
      <c r="A665" s="12"/>
      <c r="B665" s="188"/>
      <c r="C665" s="189"/>
      <c r="D665" s="190" t="s">
        <v>70</v>
      </c>
      <c r="E665" s="202" t="s">
        <v>264</v>
      </c>
      <c r="F665" s="202" t="s">
        <v>506</v>
      </c>
      <c r="G665" s="189"/>
      <c r="H665" s="189"/>
      <c r="I665" s="192"/>
      <c r="J665" s="203">
        <f>BK665</f>
        <v>0</v>
      </c>
      <c r="K665" s="189"/>
      <c r="L665" s="194"/>
      <c r="M665" s="195"/>
      <c r="N665" s="196"/>
      <c r="O665" s="196"/>
      <c r="P665" s="197">
        <f>P666+SUM(P667:P762)</f>
        <v>0</v>
      </c>
      <c r="Q665" s="196"/>
      <c r="R665" s="197">
        <f>R666+SUM(R667:R762)</f>
        <v>0.0062632000000000009</v>
      </c>
      <c r="S665" s="196"/>
      <c r="T665" s="198">
        <f>T666+SUM(T667:T762)</f>
        <v>7.6372859999999996</v>
      </c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R665" s="199" t="s">
        <v>79</v>
      </c>
      <c r="AT665" s="200" t="s">
        <v>70</v>
      </c>
      <c r="AU665" s="200" t="s">
        <v>79</v>
      </c>
      <c r="AY665" s="199" t="s">
        <v>157</v>
      </c>
      <c r="BK665" s="201">
        <f>BK666+SUM(BK667:BK762)</f>
        <v>0</v>
      </c>
    </row>
    <row r="666" s="2" customFormat="1" ht="24.15" customHeight="1">
      <c r="A666" s="38"/>
      <c r="B666" s="39"/>
      <c r="C666" s="204" t="s">
        <v>396</v>
      </c>
      <c r="D666" s="204" t="s">
        <v>161</v>
      </c>
      <c r="E666" s="205" t="s">
        <v>507</v>
      </c>
      <c r="F666" s="206" t="s">
        <v>508</v>
      </c>
      <c r="G666" s="207" t="s">
        <v>164</v>
      </c>
      <c r="H666" s="208">
        <v>156.58000000000001</v>
      </c>
      <c r="I666" s="209"/>
      <c r="J666" s="210">
        <f>ROUND(I666*H666,2)</f>
        <v>0</v>
      </c>
      <c r="K666" s="206" t="s">
        <v>165</v>
      </c>
      <c r="L666" s="44"/>
      <c r="M666" s="211" t="s">
        <v>19</v>
      </c>
      <c r="N666" s="212" t="s">
        <v>43</v>
      </c>
      <c r="O666" s="84"/>
      <c r="P666" s="213">
        <f>O666*H666</f>
        <v>0</v>
      </c>
      <c r="Q666" s="213">
        <v>4.0000000000000003E-05</v>
      </c>
      <c r="R666" s="213">
        <f>Q666*H666</f>
        <v>0.0062632000000000009</v>
      </c>
      <c r="S666" s="213">
        <v>0</v>
      </c>
      <c r="T666" s="214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15" t="s">
        <v>166</v>
      </c>
      <c r="AT666" s="215" t="s">
        <v>161</v>
      </c>
      <c r="AU666" s="215" t="s">
        <v>167</v>
      </c>
      <c r="AY666" s="17" t="s">
        <v>157</v>
      </c>
      <c r="BE666" s="216">
        <f>IF(N666="základní",J666,0)</f>
        <v>0</v>
      </c>
      <c r="BF666" s="216">
        <f>IF(N666="snížená",J666,0)</f>
        <v>0</v>
      </c>
      <c r="BG666" s="216">
        <f>IF(N666="zákl. přenesená",J666,0)</f>
        <v>0</v>
      </c>
      <c r="BH666" s="216">
        <f>IF(N666="sníž. přenesená",J666,0)</f>
        <v>0</v>
      </c>
      <c r="BI666" s="216">
        <f>IF(N666="nulová",J666,0)</f>
        <v>0</v>
      </c>
      <c r="BJ666" s="17" t="s">
        <v>167</v>
      </c>
      <c r="BK666" s="216">
        <f>ROUND(I666*H666,2)</f>
        <v>0</v>
      </c>
      <c r="BL666" s="17" t="s">
        <v>166</v>
      </c>
      <c r="BM666" s="215" t="s">
        <v>509</v>
      </c>
    </row>
    <row r="667" s="2" customFormat="1">
      <c r="A667" s="38"/>
      <c r="B667" s="39"/>
      <c r="C667" s="40"/>
      <c r="D667" s="217" t="s">
        <v>169</v>
      </c>
      <c r="E667" s="40"/>
      <c r="F667" s="218" t="s">
        <v>510</v>
      </c>
      <c r="G667" s="40"/>
      <c r="H667" s="40"/>
      <c r="I667" s="219"/>
      <c r="J667" s="40"/>
      <c r="K667" s="40"/>
      <c r="L667" s="44"/>
      <c r="M667" s="220"/>
      <c r="N667" s="221"/>
      <c r="O667" s="84"/>
      <c r="P667" s="84"/>
      <c r="Q667" s="84"/>
      <c r="R667" s="84"/>
      <c r="S667" s="84"/>
      <c r="T667" s="85"/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T667" s="17" t="s">
        <v>169</v>
      </c>
      <c r="AU667" s="17" t="s">
        <v>167</v>
      </c>
    </row>
    <row r="668" s="13" customFormat="1">
      <c r="A668" s="13"/>
      <c r="B668" s="222"/>
      <c r="C668" s="223"/>
      <c r="D668" s="217" t="s">
        <v>171</v>
      </c>
      <c r="E668" s="224" t="s">
        <v>19</v>
      </c>
      <c r="F668" s="225" t="s">
        <v>511</v>
      </c>
      <c r="G668" s="223"/>
      <c r="H668" s="224" t="s">
        <v>19</v>
      </c>
      <c r="I668" s="226"/>
      <c r="J668" s="223"/>
      <c r="K668" s="223"/>
      <c r="L668" s="227"/>
      <c r="M668" s="228"/>
      <c r="N668" s="229"/>
      <c r="O668" s="229"/>
      <c r="P668" s="229"/>
      <c r="Q668" s="229"/>
      <c r="R668" s="229"/>
      <c r="S668" s="229"/>
      <c r="T668" s="23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1" t="s">
        <v>171</v>
      </c>
      <c r="AU668" s="231" t="s">
        <v>167</v>
      </c>
      <c r="AV668" s="13" t="s">
        <v>79</v>
      </c>
      <c r="AW668" s="13" t="s">
        <v>33</v>
      </c>
      <c r="AX668" s="13" t="s">
        <v>71</v>
      </c>
      <c r="AY668" s="231" t="s">
        <v>157</v>
      </c>
    </row>
    <row r="669" s="14" customFormat="1">
      <c r="A669" s="14"/>
      <c r="B669" s="232"/>
      <c r="C669" s="233"/>
      <c r="D669" s="217" t="s">
        <v>171</v>
      </c>
      <c r="E669" s="234" t="s">
        <v>19</v>
      </c>
      <c r="F669" s="235" t="s">
        <v>462</v>
      </c>
      <c r="G669" s="233"/>
      <c r="H669" s="236">
        <v>138.40000000000001</v>
      </c>
      <c r="I669" s="237"/>
      <c r="J669" s="233"/>
      <c r="K669" s="233"/>
      <c r="L669" s="238"/>
      <c r="M669" s="239"/>
      <c r="N669" s="240"/>
      <c r="O669" s="240"/>
      <c r="P669" s="240"/>
      <c r="Q669" s="240"/>
      <c r="R669" s="240"/>
      <c r="S669" s="240"/>
      <c r="T669" s="24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42" t="s">
        <v>171</v>
      </c>
      <c r="AU669" s="242" t="s">
        <v>167</v>
      </c>
      <c r="AV669" s="14" t="s">
        <v>167</v>
      </c>
      <c r="AW669" s="14" t="s">
        <v>33</v>
      </c>
      <c r="AX669" s="14" t="s">
        <v>71</v>
      </c>
      <c r="AY669" s="242" t="s">
        <v>157</v>
      </c>
    </row>
    <row r="670" s="13" customFormat="1">
      <c r="A670" s="13"/>
      <c r="B670" s="222"/>
      <c r="C670" s="223"/>
      <c r="D670" s="217" t="s">
        <v>171</v>
      </c>
      <c r="E670" s="224" t="s">
        <v>19</v>
      </c>
      <c r="F670" s="225" t="s">
        <v>512</v>
      </c>
      <c r="G670" s="223"/>
      <c r="H670" s="224" t="s">
        <v>19</v>
      </c>
      <c r="I670" s="226"/>
      <c r="J670" s="223"/>
      <c r="K670" s="223"/>
      <c r="L670" s="227"/>
      <c r="M670" s="228"/>
      <c r="N670" s="229"/>
      <c r="O670" s="229"/>
      <c r="P670" s="229"/>
      <c r="Q670" s="229"/>
      <c r="R670" s="229"/>
      <c r="S670" s="229"/>
      <c r="T670" s="230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1" t="s">
        <v>171</v>
      </c>
      <c r="AU670" s="231" t="s">
        <v>167</v>
      </c>
      <c r="AV670" s="13" t="s">
        <v>79</v>
      </c>
      <c r="AW670" s="13" t="s">
        <v>33</v>
      </c>
      <c r="AX670" s="13" t="s">
        <v>71</v>
      </c>
      <c r="AY670" s="231" t="s">
        <v>157</v>
      </c>
    </row>
    <row r="671" s="14" customFormat="1">
      <c r="A671" s="14"/>
      <c r="B671" s="232"/>
      <c r="C671" s="233"/>
      <c r="D671" s="217" t="s">
        <v>171</v>
      </c>
      <c r="E671" s="234" t="s">
        <v>19</v>
      </c>
      <c r="F671" s="235" t="s">
        <v>513</v>
      </c>
      <c r="G671" s="233"/>
      <c r="H671" s="236">
        <v>156.58000000000001</v>
      </c>
      <c r="I671" s="237"/>
      <c r="J671" s="233"/>
      <c r="K671" s="233"/>
      <c r="L671" s="238"/>
      <c r="M671" s="239"/>
      <c r="N671" s="240"/>
      <c r="O671" s="240"/>
      <c r="P671" s="240"/>
      <c r="Q671" s="240"/>
      <c r="R671" s="240"/>
      <c r="S671" s="240"/>
      <c r="T671" s="24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42" t="s">
        <v>171</v>
      </c>
      <c r="AU671" s="242" t="s">
        <v>167</v>
      </c>
      <c r="AV671" s="14" t="s">
        <v>167</v>
      </c>
      <c r="AW671" s="14" t="s">
        <v>33</v>
      </c>
      <c r="AX671" s="14" t="s">
        <v>79</v>
      </c>
      <c r="AY671" s="242" t="s">
        <v>157</v>
      </c>
    </row>
    <row r="672" s="2" customFormat="1" ht="24.15" customHeight="1">
      <c r="A672" s="38"/>
      <c r="B672" s="39"/>
      <c r="C672" s="204" t="s">
        <v>514</v>
      </c>
      <c r="D672" s="204" t="s">
        <v>161</v>
      </c>
      <c r="E672" s="205" t="s">
        <v>515</v>
      </c>
      <c r="F672" s="206" t="s">
        <v>516</v>
      </c>
      <c r="G672" s="207" t="s">
        <v>164</v>
      </c>
      <c r="H672" s="208">
        <v>387.59399999999999</v>
      </c>
      <c r="I672" s="209"/>
      <c r="J672" s="210">
        <f>ROUND(I672*H672,2)</f>
        <v>0</v>
      </c>
      <c r="K672" s="206" t="s">
        <v>165</v>
      </c>
      <c r="L672" s="44"/>
      <c r="M672" s="211" t="s">
        <v>19</v>
      </c>
      <c r="N672" s="212" t="s">
        <v>43</v>
      </c>
      <c r="O672" s="84"/>
      <c r="P672" s="213">
        <f>O672*H672</f>
        <v>0</v>
      </c>
      <c r="Q672" s="213">
        <v>0</v>
      </c>
      <c r="R672" s="213">
        <f>Q672*H672</f>
        <v>0</v>
      </c>
      <c r="S672" s="213">
        <v>0.014</v>
      </c>
      <c r="T672" s="214">
        <f>S672*H672</f>
        <v>5.4263159999999999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15" t="s">
        <v>166</v>
      </c>
      <c r="AT672" s="215" t="s">
        <v>161</v>
      </c>
      <c r="AU672" s="215" t="s">
        <v>167</v>
      </c>
      <c r="AY672" s="17" t="s">
        <v>157</v>
      </c>
      <c r="BE672" s="216">
        <f>IF(N672="základní",J672,0)</f>
        <v>0</v>
      </c>
      <c r="BF672" s="216">
        <f>IF(N672="snížená",J672,0)</f>
        <v>0</v>
      </c>
      <c r="BG672" s="216">
        <f>IF(N672="zákl. přenesená",J672,0)</f>
        <v>0</v>
      </c>
      <c r="BH672" s="216">
        <f>IF(N672="sníž. přenesená",J672,0)</f>
        <v>0</v>
      </c>
      <c r="BI672" s="216">
        <f>IF(N672="nulová",J672,0)</f>
        <v>0</v>
      </c>
      <c r="BJ672" s="17" t="s">
        <v>167</v>
      </c>
      <c r="BK672" s="216">
        <f>ROUND(I672*H672,2)</f>
        <v>0</v>
      </c>
      <c r="BL672" s="17" t="s">
        <v>166</v>
      </c>
      <c r="BM672" s="215" t="s">
        <v>517</v>
      </c>
    </row>
    <row r="673" s="2" customFormat="1">
      <c r="A673" s="38"/>
      <c r="B673" s="39"/>
      <c r="C673" s="40"/>
      <c r="D673" s="217" t="s">
        <v>169</v>
      </c>
      <c r="E673" s="40"/>
      <c r="F673" s="218" t="s">
        <v>518</v>
      </c>
      <c r="G673" s="40"/>
      <c r="H673" s="40"/>
      <c r="I673" s="219"/>
      <c r="J673" s="40"/>
      <c r="K673" s="40"/>
      <c r="L673" s="44"/>
      <c r="M673" s="220"/>
      <c r="N673" s="221"/>
      <c r="O673" s="84"/>
      <c r="P673" s="84"/>
      <c r="Q673" s="84"/>
      <c r="R673" s="84"/>
      <c r="S673" s="84"/>
      <c r="T673" s="85"/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T673" s="17" t="s">
        <v>169</v>
      </c>
      <c r="AU673" s="17" t="s">
        <v>167</v>
      </c>
    </row>
    <row r="674" s="13" customFormat="1">
      <c r="A674" s="13"/>
      <c r="B674" s="222"/>
      <c r="C674" s="223"/>
      <c r="D674" s="217" t="s">
        <v>171</v>
      </c>
      <c r="E674" s="224" t="s">
        <v>19</v>
      </c>
      <c r="F674" s="225" t="s">
        <v>216</v>
      </c>
      <c r="G674" s="223"/>
      <c r="H674" s="224" t="s">
        <v>19</v>
      </c>
      <c r="I674" s="226"/>
      <c r="J674" s="223"/>
      <c r="K674" s="223"/>
      <c r="L674" s="227"/>
      <c r="M674" s="228"/>
      <c r="N674" s="229"/>
      <c r="O674" s="229"/>
      <c r="P674" s="229"/>
      <c r="Q674" s="229"/>
      <c r="R674" s="229"/>
      <c r="S674" s="229"/>
      <c r="T674" s="23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1" t="s">
        <v>171</v>
      </c>
      <c r="AU674" s="231" t="s">
        <v>167</v>
      </c>
      <c r="AV674" s="13" t="s">
        <v>79</v>
      </c>
      <c r="AW674" s="13" t="s">
        <v>33</v>
      </c>
      <c r="AX674" s="13" t="s">
        <v>71</v>
      </c>
      <c r="AY674" s="231" t="s">
        <v>157</v>
      </c>
    </row>
    <row r="675" s="14" customFormat="1">
      <c r="A675" s="14"/>
      <c r="B675" s="232"/>
      <c r="C675" s="233"/>
      <c r="D675" s="217" t="s">
        <v>171</v>
      </c>
      <c r="E675" s="234" t="s">
        <v>19</v>
      </c>
      <c r="F675" s="235" t="s">
        <v>217</v>
      </c>
      <c r="G675" s="233"/>
      <c r="H675" s="236">
        <v>49.799999999999997</v>
      </c>
      <c r="I675" s="237"/>
      <c r="J675" s="233"/>
      <c r="K675" s="233"/>
      <c r="L675" s="238"/>
      <c r="M675" s="239"/>
      <c r="N675" s="240"/>
      <c r="O675" s="240"/>
      <c r="P675" s="240"/>
      <c r="Q675" s="240"/>
      <c r="R675" s="240"/>
      <c r="S675" s="240"/>
      <c r="T675" s="24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42" t="s">
        <v>171</v>
      </c>
      <c r="AU675" s="242" t="s">
        <v>167</v>
      </c>
      <c r="AV675" s="14" t="s">
        <v>167</v>
      </c>
      <c r="AW675" s="14" t="s">
        <v>33</v>
      </c>
      <c r="AX675" s="14" t="s">
        <v>71</v>
      </c>
      <c r="AY675" s="242" t="s">
        <v>157</v>
      </c>
    </row>
    <row r="676" s="13" customFormat="1">
      <c r="A676" s="13"/>
      <c r="B676" s="222"/>
      <c r="C676" s="223"/>
      <c r="D676" s="217" t="s">
        <v>171</v>
      </c>
      <c r="E676" s="224" t="s">
        <v>19</v>
      </c>
      <c r="F676" s="225" t="s">
        <v>218</v>
      </c>
      <c r="G676" s="223"/>
      <c r="H676" s="224" t="s">
        <v>19</v>
      </c>
      <c r="I676" s="226"/>
      <c r="J676" s="223"/>
      <c r="K676" s="223"/>
      <c r="L676" s="227"/>
      <c r="M676" s="228"/>
      <c r="N676" s="229"/>
      <c r="O676" s="229"/>
      <c r="P676" s="229"/>
      <c r="Q676" s="229"/>
      <c r="R676" s="229"/>
      <c r="S676" s="229"/>
      <c r="T676" s="23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1" t="s">
        <v>171</v>
      </c>
      <c r="AU676" s="231" t="s">
        <v>167</v>
      </c>
      <c r="AV676" s="13" t="s">
        <v>79</v>
      </c>
      <c r="AW676" s="13" t="s">
        <v>33</v>
      </c>
      <c r="AX676" s="13" t="s">
        <v>71</v>
      </c>
      <c r="AY676" s="231" t="s">
        <v>157</v>
      </c>
    </row>
    <row r="677" s="14" customFormat="1">
      <c r="A677" s="14"/>
      <c r="B677" s="232"/>
      <c r="C677" s="233"/>
      <c r="D677" s="217" t="s">
        <v>171</v>
      </c>
      <c r="E677" s="234" t="s">
        <v>19</v>
      </c>
      <c r="F677" s="235" t="s">
        <v>219</v>
      </c>
      <c r="G677" s="233"/>
      <c r="H677" s="236">
        <v>314.375</v>
      </c>
      <c r="I677" s="237"/>
      <c r="J677" s="233"/>
      <c r="K677" s="233"/>
      <c r="L677" s="238"/>
      <c r="M677" s="239"/>
      <c r="N677" s="240"/>
      <c r="O677" s="240"/>
      <c r="P677" s="240"/>
      <c r="Q677" s="240"/>
      <c r="R677" s="240"/>
      <c r="S677" s="240"/>
      <c r="T677" s="24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2" t="s">
        <v>171</v>
      </c>
      <c r="AU677" s="242" t="s">
        <v>167</v>
      </c>
      <c r="AV677" s="14" t="s">
        <v>167</v>
      </c>
      <c r="AW677" s="14" t="s">
        <v>33</v>
      </c>
      <c r="AX677" s="14" t="s">
        <v>71</v>
      </c>
      <c r="AY677" s="242" t="s">
        <v>157</v>
      </c>
    </row>
    <row r="678" s="13" customFormat="1">
      <c r="A678" s="13"/>
      <c r="B678" s="222"/>
      <c r="C678" s="223"/>
      <c r="D678" s="217" t="s">
        <v>171</v>
      </c>
      <c r="E678" s="224" t="s">
        <v>19</v>
      </c>
      <c r="F678" s="225" t="s">
        <v>220</v>
      </c>
      <c r="G678" s="223"/>
      <c r="H678" s="224" t="s">
        <v>19</v>
      </c>
      <c r="I678" s="226"/>
      <c r="J678" s="223"/>
      <c r="K678" s="223"/>
      <c r="L678" s="227"/>
      <c r="M678" s="228"/>
      <c r="N678" s="229"/>
      <c r="O678" s="229"/>
      <c r="P678" s="229"/>
      <c r="Q678" s="229"/>
      <c r="R678" s="229"/>
      <c r="S678" s="229"/>
      <c r="T678" s="23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1" t="s">
        <v>171</v>
      </c>
      <c r="AU678" s="231" t="s">
        <v>167</v>
      </c>
      <c r="AV678" s="13" t="s">
        <v>79</v>
      </c>
      <c r="AW678" s="13" t="s">
        <v>33</v>
      </c>
      <c r="AX678" s="13" t="s">
        <v>71</v>
      </c>
      <c r="AY678" s="231" t="s">
        <v>157</v>
      </c>
    </row>
    <row r="679" s="14" customFormat="1">
      <c r="A679" s="14"/>
      <c r="B679" s="232"/>
      <c r="C679" s="233"/>
      <c r="D679" s="217" t="s">
        <v>171</v>
      </c>
      <c r="E679" s="234" t="s">
        <v>19</v>
      </c>
      <c r="F679" s="235" t="s">
        <v>221</v>
      </c>
      <c r="G679" s="233"/>
      <c r="H679" s="236">
        <v>-20.25</v>
      </c>
      <c r="I679" s="237"/>
      <c r="J679" s="233"/>
      <c r="K679" s="233"/>
      <c r="L679" s="238"/>
      <c r="M679" s="239"/>
      <c r="N679" s="240"/>
      <c r="O679" s="240"/>
      <c r="P679" s="240"/>
      <c r="Q679" s="240"/>
      <c r="R679" s="240"/>
      <c r="S679" s="240"/>
      <c r="T679" s="241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42" t="s">
        <v>171</v>
      </c>
      <c r="AU679" s="242" t="s">
        <v>167</v>
      </c>
      <c r="AV679" s="14" t="s">
        <v>167</v>
      </c>
      <c r="AW679" s="14" t="s">
        <v>33</v>
      </c>
      <c r="AX679" s="14" t="s">
        <v>71</v>
      </c>
      <c r="AY679" s="242" t="s">
        <v>157</v>
      </c>
    </row>
    <row r="680" s="14" customFormat="1">
      <c r="A680" s="14"/>
      <c r="B680" s="232"/>
      <c r="C680" s="233"/>
      <c r="D680" s="217" t="s">
        <v>171</v>
      </c>
      <c r="E680" s="234" t="s">
        <v>19</v>
      </c>
      <c r="F680" s="235" t="s">
        <v>222</v>
      </c>
      <c r="G680" s="233"/>
      <c r="H680" s="236">
        <v>-13.5</v>
      </c>
      <c r="I680" s="237"/>
      <c r="J680" s="233"/>
      <c r="K680" s="233"/>
      <c r="L680" s="238"/>
      <c r="M680" s="239"/>
      <c r="N680" s="240"/>
      <c r="O680" s="240"/>
      <c r="P680" s="240"/>
      <c r="Q680" s="240"/>
      <c r="R680" s="240"/>
      <c r="S680" s="240"/>
      <c r="T680" s="241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2" t="s">
        <v>171</v>
      </c>
      <c r="AU680" s="242" t="s">
        <v>167</v>
      </c>
      <c r="AV680" s="14" t="s">
        <v>167</v>
      </c>
      <c r="AW680" s="14" t="s">
        <v>33</v>
      </c>
      <c r="AX680" s="14" t="s">
        <v>71</v>
      </c>
      <c r="AY680" s="242" t="s">
        <v>157</v>
      </c>
    </row>
    <row r="681" s="14" customFormat="1">
      <c r="A681" s="14"/>
      <c r="B681" s="232"/>
      <c r="C681" s="233"/>
      <c r="D681" s="217" t="s">
        <v>171</v>
      </c>
      <c r="E681" s="234" t="s">
        <v>19</v>
      </c>
      <c r="F681" s="235" t="s">
        <v>223</v>
      </c>
      <c r="G681" s="233"/>
      <c r="H681" s="236">
        <v>-10.800000000000001</v>
      </c>
      <c r="I681" s="237"/>
      <c r="J681" s="233"/>
      <c r="K681" s="233"/>
      <c r="L681" s="238"/>
      <c r="M681" s="239"/>
      <c r="N681" s="240"/>
      <c r="O681" s="240"/>
      <c r="P681" s="240"/>
      <c r="Q681" s="240"/>
      <c r="R681" s="240"/>
      <c r="S681" s="240"/>
      <c r="T681" s="24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2" t="s">
        <v>171</v>
      </c>
      <c r="AU681" s="242" t="s">
        <v>167</v>
      </c>
      <c r="AV681" s="14" t="s">
        <v>167</v>
      </c>
      <c r="AW681" s="14" t="s">
        <v>33</v>
      </c>
      <c r="AX681" s="14" t="s">
        <v>71</v>
      </c>
      <c r="AY681" s="242" t="s">
        <v>157</v>
      </c>
    </row>
    <row r="682" s="14" customFormat="1">
      <c r="A682" s="14"/>
      <c r="B682" s="232"/>
      <c r="C682" s="233"/>
      <c r="D682" s="217" t="s">
        <v>171</v>
      </c>
      <c r="E682" s="234" t="s">
        <v>19</v>
      </c>
      <c r="F682" s="235" t="s">
        <v>224</v>
      </c>
      <c r="G682" s="233"/>
      <c r="H682" s="236">
        <v>-2.25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2" t="s">
        <v>171</v>
      </c>
      <c r="AU682" s="242" t="s">
        <v>167</v>
      </c>
      <c r="AV682" s="14" t="s">
        <v>167</v>
      </c>
      <c r="AW682" s="14" t="s">
        <v>33</v>
      </c>
      <c r="AX682" s="14" t="s">
        <v>71</v>
      </c>
      <c r="AY682" s="242" t="s">
        <v>157</v>
      </c>
    </row>
    <row r="683" s="14" customFormat="1">
      <c r="A683" s="14"/>
      <c r="B683" s="232"/>
      <c r="C683" s="233"/>
      <c r="D683" s="217" t="s">
        <v>171</v>
      </c>
      <c r="E683" s="234" t="s">
        <v>19</v>
      </c>
      <c r="F683" s="235" t="s">
        <v>225</v>
      </c>
      <c r="G683" s="233"/>
      <c r="H683" s="236">
        <v>-5.5199999999999996</v>
      </c>
      <c r="I683" s="237"/>
      <c r="J683" s="233"/>
      <c r="K683" s="233"/>
      <c r="L683" s="238"/>
      <c r="M683" s="239"/>
      <c r="N683" s="240"/>
      <c r="O683" s="240"/>
      <c r="P683" s="240"/>
      <c r="Q683" s="240"/>
      <c r="R683" s="240"/>
      <c r="S683" s="240"/>
      <c r="T683" s="24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42" t="s">
        <v>171</v>
      </c>
      <c r="AU683" s="242" t="s">
        <v>167</v>
      </c>
      <c r="AV683" s="14" t="s">
        <v>167</v>
      </c>
      <c r="AW683" s="14" t="s">
        <v>33</v>
      </c>
      <c r="AX683" s="14" t="s">
        <v>71</v>
      </c>
      <c r="AY683" s="242" t="s">
        <v>157</v>
      </c>
    </row>
    <row r="684" s="14" customFormat="1">
      <c r="A684" s="14"/>
      <c r="B684" s="232"/>
      <c r="C684" s="233"/>
      <c r="D684" s="217" t="s">
        <v>171</v>
      </c>
      <c r="E684" s="234" t="s">
        <v>19</v>
      </c>
      <c r="F684" s="235" t="s">
        <v>226</v>
      </c>
      <c r="G684" s="233"/>
      <c r="H684" s="236">
        <v>-0.75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42" t="s">
        <v>171</v>
      </c>
      <c r="AU684" s="242" t="s">
        <v>167</v>
      </c>
      <c r="AV684" s="14" t="s">
        <v>167</v>
      </c>
      <c r="AW684" s="14" t="s">
        <v>33</v>
      </c>
      <c r="AX684" s="14" t="s">
        <v>71</v>
      </c>
      <c r="AY684" s="242" t="s">
        <v>157</v>
      </c>
    </row>
    <row r="685" s="14" customFormat="1">
      <c r="A685" s="14"/>
      <c r="B685" s="232"/>
      <c r="C685" s="233"/>
      <c r="D685" s="217" t="s">
        <v>171</v>
      </c>
      <c r="E685" s="234" t="s">
        <v>19</v>
      </c>
      <c r="F685" s="235" t="s">
        <v>227</v>
      </c>
      <c r="G685" s="233"/>
      <c r="H685" s="236">
        <v>-1.125</v>
      </c>
      <c r="I685" s="237"/>
      <c r="J685" s="233"/>
      <c r="K685" s="233"/>
      <c r="L685" s="238"/>
      <c r="M685" s="239"/>
      <c r="N685" s="240"/>
      <c r="O685" s="240"/>
      <c r="P685" s="240"/>
      <c r="Q685" s="240"/>
      <c r="R685" s="240"/>
      <c r="S685" s="240"/>
      <c r="T685" s="24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42" t="s">
        <v>171</v>
      </c>
      <c r="AU685" s="242" t="s">
        <v>167</v>
      </c>
      <c r="AV685" s="14" t="s">
        <v>167</v>
      </c>
      <c r="AW685" s="14" t="s">
        <v>33</v>
      </c>
      <c r="AX685" s="14" t="s">
        <v>71</v>
      </c>
      <c r="AY685" s="242" t="s">
        <v>157</v>
      </c>
    </row>
    <row r="686" s="13" customFormat="1">
      <c r="A686" s="13"/>
      <c r="B686" s="222"/>
      <c r="C686" s="223"/>
      <c r="D686" s="217" t="s">
        <v>171</v>
      </c>
      <c r="E686" s="224" t="s">
        <v>19</v>
      </c>
      <c r="F686" s="225" t="s">
        <v>228</v>
      </c>
      <c r="G686" s="223"/>
      <c r="H686" s="224" t="s">
        <v>19</v>
      </c>
      <c r="I686" s="226"/>
      <c r="J686" s="223"/>
      <c r="K686" s="223"/>
      <c r="L686" s="227"/>
      <c r="M686" s="228"/>
      <c r="N686" s="229"/>
      <c r="O686" s="229"/>
      <c r="P686" s="229"/>
      <c r="Q686" s="229"/>
      <c r="R686" s="229"/>
      <c r="S686" s="229"/>
      <c r="T686" s="23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1" t="s">
        <v>171</v>
      </c>
      <c r="AU686" s="231" t="s">
        <v>167</v>
      </c>
      <c r="AV686" s="13" t="s">
        <v>79</v>
      </c>
      <c r="AW686" s="13" t="s">
        <v>33</v>
      </c>
      <c r="AX686" s="13" t="s">
        <v>71</v>
      </c>
      <c r="AY686" s="231" t="s">
        <v>157</v>
      </c>
    </row>
    <row r="687" s="14" customFormat="1">
      <c r="A687" s="14"/>
      <c r="B687" s="232"/>
      <c r="C687" s="233"/>
      <c r="D687" s="217" t="s">
        <v>171</v>
      </c>
      <c r="E687" s="234" t="s">
        <v>19</v>
      </c>
      <c r="F687" s="235" t="s">
        <v>229</v>
      </c>
      <c r="G687" s="233"/>
      <c r="H687" s="236">
        <v>2.6000000000000001</v>
      </c>
      <c r="I687" s="237"/>
      <c r="J687" s="233"/>
      <c r="K687" s="233"/>
      <c r="L687" s="238"/>
      <c r="M687" s="239"/>
      <c r="N687" s="240"/>
      <c r="O687" s="240"/>
      <c r="P687" s="240"/>
      <c r="Q687" s="240"/>
      <c r="R687" s="240"/>
      <c r="S687" s="240"/>
      <c r="T687" s="24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42" t="s">
        <v>171</v>
      </c>
      <c r="AU687" s="242" t="s">
        <v>167</v>
      </c>
      <c r="AV687" s="14" t="s">
        <v>167</v>
      </c>
      <c r="AW687" s="14" t="s">
        <v>33</v>
      </c>
      <c r="AX687" s="14" t="s">
        <v>71</v>
      </c>
      <c r="AY687" s="242" t="s">
        <v>157</v>
      </c>
    </row>
    <row r="688" s="13" customFormat="1">
      <c r="A688" s="13"/>
      <c r="B688" s="222"/>
      <c r="C688" s="223"/>
      <c r="D688" s="217" t="s">
        <v>171</v>
      </c>
      <c r="E688" s="224" t="s">
        <v>19</v>
      </c>
      <c r="F688" s="225" t="s">
        <v>230</v>
      </c>
      <c r="G688" s="223"/>
      <c r="H688" s="224" t="s">
        <v>19</v>
      </c>
      <c r="I688" s="226"/>
      <c r="J688" s="223"/>
      <c r="K688" s="223"/>
      <c r="L688" s="227"/>
      <c r="M688" s="228"/>
      <c r="N688" s="229"/>
      <c r="O688" s="229"/>
      <c r="P688" s="229"/>
      <c r="Q688" s="229"/>
      <c r="R688" s="229"/>
      <c r="S688" s="229"/>
      <c r="T688" s="23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31" t="s">
        <v>171</v>
      </c>
      <c r="AU688" s="231" t="s">
        <v>167</v>
      </c>
      <c r="AV688" s="13" t="s">
        <v>79</v>
      </c>
      <c r="AW688" s="13" t="s">
        <v>33</v>
      </c>
      <c r="AX688" s="13" t="s">
        <v>71</v>
      </c>
      <c r="AY688" s="231" t="s">
        <v>157</v>
      </c>
    </row>
    <row r="689" s="14" customFormat="1">
      <c r="A689" s="14"/>
      <c r="B689" s="232"/>
      <c r="C689" s="233"/>
      <c r="D689" s="217" t="s">
        <v>171</v>
      </c>
      <c r="E689" s="234" t="s">
        <v>19</v>
      </c>
      <c r="F689" s="235" t="s">
        <v>231</v>
      </c>
      <c r="G689" s="233"/>
      <c r="H689" s="236">
        <v>1.2</v>
      </c>
      <c r="I689" s="237"/>
      <c r="J689" s="233"/>
      <c r="K689" s="233"/>
      <c r="L689" s="238"/>
      <c r="M689" s="239"/>
      <c r="N689" s="240"/>
      <c r="O689" s="240"/>
      <c r="P689" s="240"/>
      <c r="Q689" s="240"/>
      <c r="R689" s="240"/>
      <c r="S689" s="240"/>
      <c r="T689" s="24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42" t="s">
        <v>171</v>
      </c>
      <c r="AU689" s="242" t="s">
        <v>167</v>
      </c>
      <c r="AV689" s="14" t="s">
        <v>167</v>
      </c>
      <c r="AW689" s="14" t="s">
        <v>33</v>
      </c>
      <c r="AX689" s="14" t="s">
        <v>71</v>
      </c>
      <c r="AY689" s="242" t="s">
        <v>157</v>
      </c>
    </row>
    <row r="690" s="13" customFormat="1">
      <c r="A690" s="13"/>
      <c r="B690" s="222"/>
      <c r="C690" s="223"/>
      <c r="D690" s="217" t="s">
        <v>171</v>
      </c>
      <c r="E690" s="224" t="s">
        <v>19</v>
      </c>
      <c r="F690" s="225" t="s">
        <v>232</v>
      </c>
      <c r="G690" s="223"/>
      <c r="H690" s="224" t="s">
        <v>19</v>
      </c>
      <c r="I690" s="226"/>
      <c r="J690" s="223"/>
      <c r="K690" s="223"/>
      <c r="L690" s="227"/>
      <c r="M690" s="228"/>
      <c r="N690" s="229"/>
      <c r="O690" s="229"/>
      <c r="P690" s="229"/>
      <c r="Q690" s="229"/>
      <c r="R690" s="229"/>
      <c r="S690" s="229"/>
      <c r="T690" s="23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1" t="s">
        <v>171</v>
      </c>
      <c r="AU690" s="231" t="s">
        <v>167</v>
      </c>
      <c r="AV690" s="13" t="s">
        <v>79</v>
      </c>
      <c r="AW690" s="13" t="s">
        <v>33</v>
      </c>
      <c r="AX690" s="13" t="s">
        <v>71</v>
      </c>
      <c r="AY690" s="231" t="s">
        <v>157</v>
      </c>
    </row>
    <row r="691" s="14" customFormat="1">
      <c r="A691" s="14"/>
      <c r="B691" s="232"/>
      <c r="C691" s="233"/>
      <c r="D691" s="217" t="s">
        <v>171</v>
      </c>
      <c r="E691" s="234" t="s">
        <v>19</v>
      </c>
      <c r="F691" s="235" t="s">
        <v>233</v>
      </c>
      <c r="G691" s="233"/>
      <c r="H691" s="236">
        <v>1.5</v>
      </c>
      <c r="I691" s="237"/>
      <c r="J691" s="233"/>
      <c r="K691" s="233"/>
      <c r="L691" s="238"/>
      <c r="M691" s="239"/>
      <c r="N691" s="240"/>
      <c r="O691" s="240"/>
      <c r="P691" s="240"/>
      <c r="Q691" s="240"/>
      <c r="R691" s="240"/>
      <c r="S691" s="240"/>
      <c r="T691" s="241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42" t="s">
        <v>171</v>
      </c>
      <c r="AU691" s="242" t="s">
        <v>167</v>
      </c>
      <c r="AV691" s="14" t="s">
        <v>167</v>
      </c>
      <c r="AW691" s="14" t="s">
        <v>33</v>
      </c>
      <c r="AX691" s="14" t="s">
        <v>71</v>
      </c>
      <c r="AY691" s="242" t="s">
        <v>157</v>
      </c>
    </row>
    <row r="692" s="13" customFormat="1">
      <c r="A692" s="13"/>
      <c r="B692" s="222"/>
      <c r="C692" s="223"/>
      <c r="D692" s="217" t="s">
        <v>171</v>
      </c>
      <c r="E692" s="224" t="s">
        <v>19</v>
      </c>
      <c r="F692" s="225" t="s">
        <v>234</v>
      </c>
      <c r="G692" s="223"/>
      <c r="H692" s="224" t="s">
        <v>19</v>
      </c>
      <c r="I692" s="226"/>
      <c r="J692" s="223"/>
      <c r="K692" s="223"/>
      <c r="L692" s="227"/>
      <c r="M692" s="228"/>
      <c r="N692" s="229"/>
      <c r="O692" s="229"/>
      <c r="P692" s="229"/>
      <c r="Q692" s="229"/>
      <c r="R692" s="229"/>
      <c r="S692" s="229"/>
      <c r="T692" s="230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1" t="s">
        <v>171</v>
      </c>
      <c r="AU692" s="231" t="s">
        <v>167</v>
      </c>
      <c r="AV692" s="13" t="s">
        <v>79</v>
      </c>
      <c r="AW692" s="13" t="s">
        <v>33</v>
      </c>
      <c r="AX692" s="13" t="s">
        <v>71</v>
      </c>
      <c r="AY692" s="231" t="s">
        <v>157</v>
      </c>
    </row>
    <row r="693" s="14" customFormat="1">
      <c r="A693" s="14"/>
      <c r="B693" s="232"/>
      <c r="C693" s="233"/>
      <c r="D693" s="217" t="s">
        <v>171</v>
      </c>
      <c r="E693" s="234" t="s">
        <v>19</v>
      </c>
      <c r="F693" s="235" t="s">
        <v>235</v>
      </c>
      <c r="G693" s="233"/>
      <c r="H693" s="236">
        <v>7.9000000000000004</v>
      </c>
      <c r="I693" s="237"/>
      <c r="J693" s="233"/>
      <c r="K693" s="233"/>
      <c r="L693" s="238"/>
      <c r="M693" s="239"/>
      <c r="N693" s="240"/>
      <c r="O693" s="240"/>
      <c r="P693" s="240"/>
      <c r="Q693" s="240"/>
      <c r="R693" s="240"/>
      <c r="S693" s="240"/>
      <c r="T693" s="241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42" t="s">
        <v>171</v>
      </c>
      <c r="AU693" s="242" t="s">
        <v>167</v>
      </c>
      <c r="AV693" s="14" t="s">
        <v>167</v>
      </c>
      <c r="AW693" s="14" t="s">
        <v>33</v>
      </c>
      <c r="AX693" s="14" t="s">
        <v>71</v>
      </c>
      <c r="AY693" s="242" t="s">
        <v>157</v>
      </c>
    </row>
    <row r="694" s="13" customFormat="1">
      <c r="A694" s="13"/>
      <c r="B694" s="222"/>
      <c r="C694" s="223"/>
      <c r="D694" s="217" t="s">
        <v>171</v>
      </c>
      <c r="E694" s="224" t="s">
        <v>19</v>
      </c>
      <c r="F694" s="225" t="s">
        <v>220</v>
      </c>
      <c r="G694" s="223"/>
      <c r="H694" s="224" t="s">
        <v>19</v>
      </c>
      <c r="I694" s="226"/>
      <c r="J694" s="223"/>
      <c r="K694" s="223"/>
      <c r="L694" s="227"/>
      <c r="M694" s="228"/>
      <c r="N694" s="229"/>
      <c r="O694" s="229"/>
      <c r="P694" s="229"/>
      <c r="Q694" s="229"/>
      <c r="R694" s="229"/>
      <c r="S694" s="229"/>
      <c r="T694" s="230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1" t="s">
        <v>171</v>
      </c>
      <c r="AU694" s="231" t="s">
        <v>167</v>
      </c>
      <c r="AV694" s="13" t="s">
        <v>79</v>
      </c>
      <c r="AW694" s="13" t="s">
        <v>33</v>
      </c>
      <c r="AX694" s="13" t="s">
        <v>71</v>
      </c>
      <c r="AY694" s="231" t="s">
        <v>157</v>
      </c>
    </row>
    <row r="695" s="14" customFormat="1">
      <c r="A695" s="14"/>
      <c r="B695" s="232"/>
      <c r="C695" s="233"/>
      <c r="D695" s="217" t="s">
        <v>171</v>
      </c>
      <c r="E695" s="234" t="s">
        <v>19</v>
      </c>
      <c r="F695" s="235" t="s">
        <v>236</v>
      </c>
      <c r="G695" s="233"/>
      <c r="H695" s="236">
        <v>13.365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42" t="s">
        <v>171</v>
      </c>
      <c r="AU695" s="242" t="s">
        <v>167</v>
      </c>
      <c r="AV695" s="14" t="s">
        <v>167</v>
      </c>
      <c r="AW695" s="14" t="s">
        <v>33</v>
      </c>
      <c r="AX695" s="14" t="s">
        <v>71</v>
      </c>
      <c r="AY695" s="242" t="s">
        <v>157</v>
      </c>
    </row>
    <row r="696" s="14" customFormat="1">
      <c r="A696" s="14"/>
      <c r="B696" s="232"/>
      <c r="C696" s="233"/>
      <c r="D696" s="217" t="s">
        <v>171</v>
      </c>
      <c r="E696" s="234" t="s">
        <v>19</v>
      </c>
      <c r="F696" s="235" t="s">
        <v>237</v>
      </c>
      <c r="G696" s="233"/>
      <c r="H696" s="236">
        <v>6.9299999999999997</v>
      </c>
      <c r="I696" s="237"/>
      <c r="J696" s="233"/>
      <c r="K696" s="233"/>
      <c r="L696" s="238"/>
      <c r="M696" s="239"/>
      <c r="N696" s="240"/>
      <c r="O696" s="240"/>
      <c r="P696" s="240"/>
      <c r="Q696" s="240"/>
      <c r="R696" s="240"/>
      <c r="S696" s="240"/>
      <c r="T696" s="24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2" t="s">
        <v>171</v>
      </c>
      <c r="AU696" s="242" t="s">
        <v>167</v>
      </c>
      <c r="AV696" s="14" t="s">
        <v>167</v>
      </c>
      <c r="AW696" s="14" t="s">
        <v>33</v>
      </c>
      <c r="AX696" s="14" t="s">
        <v>71</v>
      </c>
      <c r="AY696" s="242" t="s">
        <v>157</v>
      </c>
    </row>
    <row r="697" s="14" customFormat="1">
      <c r="A697" s="14"/>
      <c r="B697" s="232"/>
      <c r="C697" s="233"/>
      <c r="D697" s="217" t="s">
        <v>171</v>
      </c>
      <c r="E697" s="234" t="s">
        <v>19</v>
      </c>
      <c r="F697" s="235" t="s">
        <v>238</v>
      </c>
      <c r="G697" s="233"/>
      <c r="H697" s="236">
        <v>14.256</v>
      </c>
      <c r="I697" s="237"/>
      <c r="J697" s="233"/>
      <c r="K697" s="233"/>
      <c r="L697" s="238"/>
      <c r="M697" s="239"/>
      <c r="N697" s="240"/>
      <c r="O697" s="240"/>
      <c r="P697" s="240"/>
      <c r="Q697" s="240"/>
      <c r="R697" s="240"/>
      <c r="S697" s="240"/>
      <c r="T697" s="241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2" t="s">
        <v>171</v>
      </c>
      <c r="AU697" s="242" t="s">
        <v>167</v>
      </c>
      <c r="AV697" s="14" t="s">
        <v>167</v>
      </c>
      <c r="AW697" s="14" t="s">
        <v>33</v>
      </c>
      <c r="AX697" s="14" t="s">
        <v>71</v>
      </c>
      <c r="AY697" s="242" t="s">
        <v>157</v>
      </c>
    </row>
    <row r="698" s="14" customFormat="1">
      <c r="A698" s="14"/>
      <c r="B698" s="232"/>
      <c r="C698" s="233"/>
      <c r="D698" s="217" t="s">
        <v>171</v>
      </c>
      <c r="E698" s="234" t="s">
        <v>19</v>
      </c>
      <c r="F698" s="235" t="s">
        <v>239</v>
      </c>
      <c r="G698" s="233"/>
      <c r="H698" s="236">
        <v>2.4750000000000001</v>
      </c>
      <c r="I698" s="237"/>
      <c r="J698" s="233"/>
      <c r="K698" s="233"/>
      <c r="L698" s="238"/>
      <c r="M698" s="239"/>
      <c r="N698" s="240"/>
      <c r="O698" s="240"/>
      <c r="P698" s="240"/>
      <c r="Q698" s="240"/>
      <c r="R698" s="240"/>
      <c r="S698" s="240"/>
      <c r="T698" s="241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2" t="s">
        <v>171</v>
      </c>
      <c r="AU698" s="242" t="s">
        <v>167</v>
      </c>
      <c r="AV698" s="14" t="s">
        <v>167</v>
      </c>
      <c r="AW698" s="14" t="s">
        <v>33</v>
      </c>
      <c r="AX698" s="14" t="s">
        <v>71</v>
      </c>
      <c r="AY698" s="242" t="s">
        <v>157</v>
      </c>
    </row>
    <row r="699" s="14" customFormat="1">
      <c r="A699" s="14"/>
      <c r="B699" s="232"/>
      <c r="C699" s="233"/>
      <c r="D699" s="217" t="s">
        <v>171</v>
      </c>
      <c r="E699" s="234" t="s">
        <v>19</v>
      </c>
      <c r="F699" s="235" t="s">
        <v>240</v>
      </c>
      <c r="G699" s="233"/>
      <c r="H699" s="236">
        <v>3.8279999999999998</v>
      </c>
      <c r="I699" s="237"/>
      <c r="J699" s="233"/>
      <c r="K699" s="233"/>
      <c r="L699" s="238"/>
      <c r="M699" s="239"/>
      <c r="N699" s="240"/>
      <c r="O699" s="240"/>
      <c r="P699" s="240"/>
      <c r="Q699" s="240"/>
      <c r="R699" s="240"/>
      <c r="S699" s="240"/>
      <c r="T699" s="24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2" t="s">
        <v>171</v>
      </c>
      <c r="AU699" s="242" t="s">
        <v>167</v>
      </c>
      <c r="AV699" s="14" t="s">
        <v>167</v>
      </c>
      <c r="AW699" s="14" t="s">
        <v>33</v>
      </c>
      <c r="AX699" s="14" t="s">
        <v>71</v>
      </c>
      <c r="AY699" s="242" t="s">
        <v>157</v>
      </c>
    </row>
    <row r="700" s="14" customFormat="1">
      <c r="A700" s="14"/>
      <c r="B700" s="232"/>
      <c r="C700" s="233"/>
      <c r="D700" s="217" t="s">
        <v>171</v>
      </c>
      <c r="E700" s="234" t="s">
        <v>19</v>
      </c>
      <c r="F700" s="235" t="s">
        <v>241</v>
      </c>
      <c r="G700" s="233"/>
      <c r="H700" s="236">
        <v>1.3200000000000001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42" t="s">
        <v>171</v>
      </c>
      <c r="AU700" s="242" t="s">
        <v>167</v>
      </c>
      <c r="AV700" s="14" t="s">
        <v>167</v>
      </c>
      <c r="AW700" s="14" t="s">
        <v>33</v>
      </c>
      <c r="AX700" s="14" t="s">
        <v>71</v>
      </c>
      <c r="AY700" s="242" t="s">
        <v>157</v>
      </c>
    </row>
    <row r="701" s="14" customFormat="1">
      <c r="A701" s="14"/>
      <c r="B701" s="232"/>
      <c r="C701" s="233"/>
      <c r="D701" s="217" t="s">
        <v>171</v>
      </c>
      <c r="E701" s="234" t="s">
        <v>19</v>
      </c>
      <c r="F701" s="235" t="s">
        <v>242</v>
      </c>
      <c r="G701" s="233"/>
      <c r="H701" s="236">
        <v>0.98999999999999999</v>
      </c>
      <c r="I701" s="237"/>
      <c r="J701" s="233"/>
      <c r="K701" s="233"/>
      <c r="L701" s="238"/>
      <c r="M701" s="239"/>
      <c r="N701" s="240"/>
      <c r="O701" s="240"/>
      <c r="P701" s="240"/>
      <c r="Q701" s="240"/>
      <c r="R701" s="240"/>
      <c r="S701" s="240"/>
      <c r="T701" s="24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2" t="s">
        <v>171</v>
      </c>
      <c r="AU701" s="242" t="s">
        <v>167</v>
      </c>
      <c r="AV701" s="14" t="s">
        <v>167</v>
      </c>
      <c r="AW701" s="14" t="s">
        <v>33</v>
      </c>
      <c r="AX701" s="14" t="s">
        <v>71</v>
      </c>
      <c r="AY701" s="242" t="s">
        <v>157</v>
      </c>
    </row>
    <row r="702" s="13" customFormat="1">
      <c r="A702" s="13"/>
      <c r="B702" s="222"/>
      <c r="C702" s="223"/>
      <c r="D702" s="217" t="s">
        <v>171</v>
      </c>
      <c r="E702" s="224" t="s">
        <v>19</v>
      </c>
      <c r="F702" s="225" t="s">
        <v>243</v>
      </c>
      <c r="G702" s="223"/>
      <c r="H702" s="224" t="s">
        <v>19</v>
      </c>
      <c r="I702" s="226"/>
      <c r="J702" s="223"/>
      <c r="K702" s="223"/>
      <c r="L702" s="227"/>
      <c r="M702" s="228"/>
      <c r="N702" s="229"/>
      <c r="O702" s="229"/>
      <c r="P702" s="229"/>
      <c r="Q702" s="229"/>
      <c r="R702" s="229"/>
      <c r="S702" s="229"/>
      <c r="T702" s="23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1" t="s">
        <v>171</v>
      </c>
      <c r="AU702" s="231" t="s">
        <v>167</v>
      </c>
      <c r="AV702" s="13" t="s">
        <v>79</v>
      </c>
      <c r="AW702" s="13" t="s">
        <v>33</v>
      </c>
      <c r="AX702" s="13" t="s">
        <v>71</v>
      </c>
      <c r="AY702" s="231" t="s">
        <v>157</v>
      </c>
    </row>
    <row r="703" s="14" customFormat="1">
      <c r="A703" s="14"/>
      <c r="B703" s="232"/>
      <c r="C703" s="233"/>
      <c r="D703" s="217" t="s">
        <v>171</v>
      </c>
      <c r="E703" s="234" t="s">
        <v>19</v>
      </c>
      <c r="F703" s="235" t="s">
        <v>244</v>
      </c>
      <c r="G703" s="233"/>
      <c r="H703" s="236">
        <v>8.0500000000000007</v>
      </c>
      <c r="I703" s="237"/>
      <c r="J703" s="233"/>
      <c r="K703" s="233"/>
      <c r="L703" s="238"/>
      <c r="M703" s="239"/>
      <c r="N703" s="240"/>
      <c r="O703" s="240"/>
      <c r="P703" s="240"/>
      <c r="Q703" s="240"/>
      <c r="R703" s="240"/>
      <c r="S703" s="240"/>
      <c r="T703" s="241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42" t="s">
        <v>171</v>
      </c>
      <c r="AU703" s="242" t="s">
        <v>167</v>
      </c>
      <c r="AV703" s="14" t="s">
        <v>167</v>
      </c>
      <c r="AW703" s="14" t="s">
        <v>33</v>
      </c>
      <c r="AX703" s="14" t="s">
        <v>71</v>
      </c>
      <c r="AY703" s="242" t="s">
        <v>157</v>
      </c>
    </row>
    <row r="704" s="13" customFormat="1">
      <c r="A704" s="13"/>
      <c r="B704" s="222"/>
      <c r="C704" s="223"/>
      <c r="D704" s="217" t="s">
        <v>171</v>
      </c>
      <c r="E704" s="224" t="s">
        <v>19</v>
      </c>
      <c r="F704" s="225" t="s">
        <v>245</v>
      </c>
      <c r="G704" s="223"/>
      <c r="H704" s="224" t="s">
        <v>19</v>
      </c>
      <c r="I704" s="226"/>
      <c r="J704" s="223"/>
      <c r="K704" s="223"/>
      <c r="L704" s="227"/>
      <c r="M704" s="228"/>
      <c r="N704" s="229"/>
      <c r="O704" s="229"/>
      <c r="P704" s="229"/>
      <c r="Q704" s="229"/>
      <c r="R704" s="229"/>
      <c r="S704" s="229"/>
      <c r="T704" s="23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1" t="s">
        <v>171</v>
      </c>
      <c r="AU704" s="231" t="s">
        <v>167</v>
      </c>
      <c r="AV704" s="13" t="s">
        <v>79</v>
      </c>
      <c r="AW704" s="13" t="s">
        <v>33</v>
      </c>
      <c r="AX704" s="13" t="s">
        <v>71</v>
      </c>
      <c r="AY704" s="231" t="s">
        <v>157</v>
      </c>
    </row>
    <row r="705" s="13" customFormat="1">
      <c r="A705" s="13"/>
      <c r="B705" s="222"/>
      <c r="C705" s="223"/>
      <c r="D705" s="217" t="s">
        <v>171</v>
      </c>
      <c r="E705" s="224" t="s">
        <v>19</v>
      </c>
      <c r="F705" s="225" t="s">
        <v>220</v>
      </c>
      <c r="G705" s="223"/>
      <c r="H705" s="224" t="s">
        <v>19</v>
      </c>
      <c r="I705" s="226"/>
      <c r="J705" s="223"/>
      <c r="K705" s="223"/>
      <c r="L705" s="227"/>
      <c r="M705" s="228"/>
      <c r="N705" s="229"/>
      <c r="O705" s="229"/>
      <c r="P705" s="229"/>
      <c r="Q705" s="229"/>
      <c r="R705" s="229"/>
      <c r="S705" s="229"/>
      <c r="T705" s="23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1" t="s">
        <v>171</v>
      </c>
      <c r="AU705" s="231" t="s">
        <v>167</v>
      </c>
      <c r="AV705" s="13" t="s">
        <v>79</v>
      </c>
      <c r="AW705" s="13" t="s">
        <v>33</v>
      </c>
      <c r="AX705" s="13" t="s">
        <v>71</v>
      </c>
      <c r="AY705" s="231" t="s">
        <v>157</v>
      </c>
    </row>
    <row r="706" s="14" customFormat="1">
      <c r="A706" s="14"/>
      <c r="B706" s="232"/>
      <c r="C706" s="233"/>
      <c r="D706" s="217" t="s">
        <v>171</v>
      </c>
      <c r="E706" s="234" t="s">
        <v>19</v>
      </c>
      <c r="F706" s="235" t="s">
        <v>246</v>
      </c>
      <c r="G706" s="233"/>
      <c r="H706" s="236">
        <v>4.4550000000000001</v>
      </c>
      <c r="I706" s="237"/>
      <c r="J706" s="233"/>
      <c r="K706" s="233"/>
      <c r="L706" s="238"/>
      <c r="M706" s="239"/>
      <c r="N706" s="240"/>
      <c r="O706" s="240"/>
      <c r="P706" s="240"/>
      <c r="Q706" s="240"/>
      <c r="R706" s="240"/>
      <c r="S706" s="240"/>
      <c r="T706" s="241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2" t="s">
        <v>171</v>
      </c>
      <c r="AU706" s="242" t="s">
        <v>167</v>
      </c>
      <c r="AV706" s="14" t="s">
        <v>167</v>
      </c>
      <c r="AW706" s="14" t="s">
        <v>33</v>
      </c>
      <c r="AX706" s="14" t="s">
        <v>71</v>
      </c>
      <c r="AY706" s="242" t="s">
        <v>157</v>
      </c>
    </row>
    <row r="707" s="14" customFormat="1">
      <c r="A707" s="14"/>
      <c r="B707" s="232"/>
      <c r="C707" s="233"/>
      <c r="D707" s="217" t="s">
        <v>171</v>
      </c>
      <c r="E707" s="234" t="s">
        <v>19</v>
      </c>
      <c r="F707" s="235" t="s">
        <v>247</v>
      </c>
      <c r="G707" s="233"/>
      <c r="H707" s="236">
        <v>2.9700000000000002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2" t="s">
        <v>171</v>
      </c>
      <c r="AU707" s="242" t="s">
        <v>167</v>
      </c>
      <c r="AV707" s="14" t="s">
        <v>167</v>
      </c>
      <c r="AW707" s="14" t="s">
        <v>33</v>
      </c>
      <c r="AX707" s="14" t="s">
        <v>71</v>
      </c>
      <c r="AY707" s="242" t="s">
        <v>157</v>
      </c>
    </row>
    <row r="708" s="14" customFormat="1">
      <c r="A708" s="14"/>
      <c r="B708" s="232"/>
      <c r="C708" s="233"/>
      <c r="D708" s="217" t="s">
        <v>171</v>
      </c>
      <c r="E708" s="234" t="s">
        <v>19</v>
      </c>
      <c r="F708" s="235" t="s">
        <v>248</v>
      </c>
      <c r="G708" s="233"/>
      <c r="H708" s="236">
        <v>2.3759999999999999</v>
      </c>
      <c r="I708" s="237"/>
      <c r="J708" s="233"/>
      <c r="K708" s="233"/>
      <c r="L708" s="238"/>
      <c r="M708" s="239"/>
      <c r="N708" s="240"/>
      <c r="O708" s="240"/>
      <c r="P708" s="240"/>
      <c r="Q708" s="240"/>
      <c r="R708" s="240"/>
      <c r="S708" s="240"/>
      <c r="T708" s="241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2" t="s">
        <v>171</v>
      </c>
      <c r="AU708" s="242" t="s">
        <v>167</v>
      </c>
      <c r="AV708" s="14" t="s">
        <v>167</v>
      </c>
      <c r="AW708" s="14" t="s">
        <v>33</v>
      </c>
      <c r="AX708" s="14" t="s">
        <v>71</v>
      </c>
      <c r="AY708" s="242" t="s">
        <v>157</v>
      </c>
    </row>
    <row r="709" s="14" customFormat="1">
      <c r="A709" s="14"/>
      <c r="B709" s="232"/>
      <c r="C709" s="233"/>
      <c r="D709" s="217" t="s">
        <v>171</v>
      </c>
      <c r="E709" s="234" t="s">
        <v>19</v>
      </c>
      <c r="F709" s="235" t="s">
        <v>249</v>
      </c>
      <c r="G709" s="233"/>
      <c r="H709" s="236">
        <v>0.495</v>
      </c>
      <c r="I709" s="237"/>
      <c r="J709" s="233"/>
      <c r="K709" s="233"/>
      <c r="L709" s="238"/>
      <c r="M709" s="239"/>
      <c r="N709" s="240"/>
      <c r="O709" s="240"/>
      <c r="P709" s="240"/>
      <c r="Q709" s="240"/>
      <c r="R709" s="240"/>
      <c r="S709" s="240"/>
      <c r="T709" s="241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42" t="s">
        <v>171</v>
      </c>
      <c r="AU709" s="242" t="s">
        <v>167</v>
      </c>
      <c r="AV709" s="14" t="s">
        <v>167</v>
      </c>
      <c r="AW709" s="14" t="s">
        <v>33</v>
      </c>
      <c r="AX709" s="14" t="s">
        <v>71</v>
      </c>
      <c r="AY709" s="242" t="s">
        <v>157</v>
      </c>
    </row>
    <row r="710" s="14" customFormat="1">
      <c r="A710" s="14"/>
      <c r="B710" s="232"/>
      <c r="C710" s="233"/>
      <c r="D710" s="217" t="s">
        <v>171</v>
      </c>
      <c r="E710" s="234" t="s">
        <v>19</v>
      </c>
      <c r="F710" s="235" t="s">
        <v>250</v>
      </c>
      <c r="G710" s="233"/>
      <c r="H710" s="236">
        <v>0.79200000000000004</v>
      </c>
      <c r="I710" s="237"/>
      <c r="J710" s="233"/>
      <c r="K710" s="233"/>
      <c r="L710" s="238"/>
      <c r="M710" s="239"/>
      <c r="N710" s="240"/>
      <c r="O710" s="240"/>
      <c r="P710" s="240"/>
      <c r="Q710" s="240"/>
      <c r="R710" s="240"/>
      <c r="S710" s="240"/>
      <c r="T710" s="241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42" t="s">
        <v>171</v>
      </c>
      <c r="AU710" s="242" t="s">
        <v>167</v>
      </c>
      <c r="AV710" s="14" t="s">
        <v>167</v>
      </c>
      <c r="AW710" s="14" t="s">
        <v>33</v>
      </c>
      <c r="AX710" s="14" t="s">
        <v>71</v>
      </c>
      <c r="AY710" s="242" t="s">
        <v>157</v>
      </c>
    </row>
    <row r="711" s="14" customFormat="1">
      <c r="A711" s="14"/>
      <c r="B711" s="232"/>
      <c r="C711" s="233"/>
      <c r="D711" s="217" t="s">
        <v>171</v>
      </c>
      <c r="E711" s="234" t="s">
        <v>19</v>
      </c>
      <c r="F711" s="235" t="s">
        <v>251</v>
      </c>
      <c r="G711" s="233"/>
      <c r="H711" s="236">
        <v>0.495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42" t="s">
        <v>171</v>
      </c>
      <c r="AU711" s="242" t="s">
        <v>167</v>
      </c>
      <c r="AV711" s="14" t="s">
        <v>167</v>
      </c>
      <c r="AW711" s="14" t="s">
        <v>33</v>
      </c>
      <c r="AX711" s="14" t="s">
        <v>71</v>
      </c>
      <c r="AY711" s="242" t="s">
        <v>157</v>
      </c>
    </row>
    <row r="712" s="13" customFormat="1">
      <c r="A712" s="13"/>
      <c r="B712" s="222"/>
      <c r="C712" s="223"/>
      <c r="D712" s="217" t="s">
        <v>171</v>
      </c>
      <c r="E712" s="224" t="s">
        <v>19</v>
      </c>
      <c r="F712" s="225" t="s">
        <v>252</v>
      </c>
      <c r="G712" s="223"/>
      <c r="H712" s="224" t="s">
        <v>19</v>
      </c>
      <c r="I712" s="226"/>
      <c r="J712" s="223"/>
      <c r="K712" s="223"/>
      <c r="L712" s="227"/>
      <c r="M712" s="228"/>
      <c r="N712" s="229"/>
      <c r="O712" s="229"/>
      <c r="P712" s="229"/>
      <c r="Q712" s="229"/>
      <c r="R712" s="229"/>
      <c r="S712" s="229"/>
      <c r="T712" s="230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1" t="s">
        <v>171</v>
      </c>
      <c r="AU712" s="231" t="s">
        <v>167</v>
      </c>
      <c r="AV712" s="13" t="s">
        <v>79</v>
      </c>
      <c r="AW712" s="13" t="s">
        <v>33</v>
      </c>
      <c r="AX712" s="13" t="s">
        <v>71</v>
      </c>
      <c r="AY712" s="231" t="s">
        <v>157</v>
      </c>
    </row>
    <row r="713" s="14" customFormat="1">
      <c r="A713" s="14"/>
      <c r="B713" s="232"/>
      <c r="C713" s="233"/>
      <c r="D713" s="217" t="s">
        <v>171</v>
      </c>
      <c r="E713" s="234" t="s">
        <v>19</v>
      </c>
      <c r="F713" s="235" t="s">
        <v>253</v>
      </c>
      <c r="G713" s="233"/>
      <c r="H713" s="236">
        <v>1.617</v>
      </c>
      <c r="I713" s="237"/>
      <c r="J713" s="233"/>
      <c r="K713" s="233"/>
      <c r="L713" s="238"/>
      <c r="M713" s="239"/>
      <c r="N713" s="240"/>
      <c r="O713" s="240"/>
      <c r="P713" s="240"/>
      <c r="Q713" s="240"/>
      <c r="R713" s="240"/>
      <c r="S713" s="240"/>
      <c r="T713" s="241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42" t="s">
        <v>171</v>
      </c>
      <c r="AU713" s="242" t="s">
        <v>167</v>
      </c>
      <c r="AV713" s="14" t="s">
        <v>167</v>
      </c>
      <c r="AW713" s="14" t="s">
        <v>33</v>
      </c>
      <c r="AX713" s="14" t="s">
        <v>71</v>
      </c>
      <c r="AY713" s="242" t="s">
        <v>157</v>
      </c>
    </row>
    <row r="714" s="15" customFormat="1">
      <c r="A714" s="15"/>
      <c r="B714" s="243"/>
      <c r="C714" s="244"/>
      <c r="D714" s="217" t="s">
        <v>171</v>
      </c>
      <c r="E714" s="245" t="s">
        <v>19</v>
      </c>
      <c r="F714" s="246" t="s">
        <v>191</v>
      </c>
      <c r="G714" s="244"/>
      <c r="H714" s="247">
        <v>387.59399999999999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T714" s="253" t="s">
        <v>171</v>
      </c>
      <c r="AU714" s="253" t="s">
        <v>167</v>
      </c>
      <c r="AV714" s="15" t="s">
        <v>166</v>
      </c>
      <c r="AW714" s="15" t="s">
        <v>33</v>
      </c>
      <c r="AX714" s="15" t="s">
        <v>79</v>
      </c>
      <c r="AY714" s="253" t="s">
        <v>157</v>
      </c>
    </row>
    <row r="715" s="2" customFormat="1" ht="24.15" customHeight="1">
      <c r="A715" s="38"/>
      <c r="B715" s="39"/>
      <c r="C715" s="204" t="s">
        <v>519</v>
      </c>
      <c r="D715" s="204" t="s">
        <v>161</v>
      </c>
      <c r="E715" s="205" t="s">
        <v>520</v>
      </c>
      <c r="F715" s="206" t="s">
        <v>521</v>
      </c>
      <c r="G715" s="207" t="s">
        <v>164</v>
      </c>
      <c r="H715" s="208">
        <v>4.2000000000000002</v>
      </c>
      <c r="I715" s="209"/>
      <c r="J715" s="210">
        <f>ROUND(I715*H715,2)</f>
        <v>0</v>
      </c>
      <c r="K715" s="206" t="s">
        <v>165</v>
      </c>
      <c r="L715" s="44"/>
      <c r="M715" s="211" t="s">
        <v>19</v>
      </c>
      <c r="N715" s="212" t="s">
        <v>43</v>
      </c>
      <c r="O715" s="84"/>
      <c r="P715" s="213">
        <f>O715*H715</f>
        <v>0</v>
      </c>
      <c r="Q715" s="213">
        <v>0</v>
      </c>
      <c r="R715" s="213">
        <f>Q715*H715</f>
        <v>0</v>
      </c>
      <c r="S715" s="213">
        <v>0.065000000000000002</v>
      </c>
      <c r="T715" s="214">
        <f>S715*H715</f>
        <v>0.27300000000000002</v>
      </c>
      <c r="U715" s="38"/>
      <c r="V715" s="38"/>
      <c r="W715" s="38"/>
      <c r="X715" s="38"/>
      <c r="Y715" s="38"/>
      <c r="Z715" s="38"/>
      <c r="AA715" s="38"/>
      <c r="AB715" s="38"/>
      <c r="AC715" s="38"/>
      <c r="AD715" s="38"/>
      <c r="AE715" s="38"/>
      <c r="AR715" s="215" t="s">
        <v>166</v>
      </c>
      <c r="AT715" s="215" t="s">
        <v>161</v>
      </c>
      <c r="AU715" s="215" t="s">
        <v>167</v>
      </c>
      <c r="AY715" s="17" t="s">
        <v>157</v>
      </c>
      <c r="BE715" s="216">
        <f>IF(N715="základní",J715,0)</f>
        <v>0</v>
      </c>
      <c r="BF715" s="216">
        <f>IF(N715="snížená",J715,0)</f>
        <v>0</v>
      </c>
      <c r="BG715" s="216">
        <f>IF(N715="zákl. přenesená",J715,0)</f>
        <v>0</v>
      </c>
      <c r="BH715" s="216">
        <f>IF(N715="sníž. přenesená",J715,0)</f>
        <v>0</v>
      </c>
      <c r="BI715" s="216">
        <f>IF(N715="nulová",J715,0)</f>
        <v>0</v>
      </c>
      <c r="BJ715" s="17" t="s">
        <v>167</v>
      </c>
      <c r="BK715" s="216">
        <f>ROUND(I715*H715,2)</f>
        <v>0</v>
      </c>
      <c r="BL715" s="17" t="s">
        <v>166</v>
      </c>
      <c r="BM715" s="215" t="s">
        <v>522</v>
      </c>
    </row>
    <row r="716" s="2" customFormat="1">
      <c r="A716" s="38"/>
      <c r="B716" s="39"/>
      <c r="C716" s="40"/>
      <c r="D716" s="217" t="s">
        <v>169</v>
      </c>
      <c r="E716" s="40"/>
      <c r="F716" s="218" t="s">
        <v>523</v>
      </c>
      <c r="G716" s="40"/>
      <c r="H716" s="40"/>
      <c r="I716" s="219"/>
      <c r="J716" s="40"/>
      <c r="K716" s="40"/>
      <c r="L716" s="44"/>
      <c r="M716" s="220"/>
      <c r="N716" s="221"/>
      <c r="O716" s="84"/>
      <c r="P716" s="84"/>
      <c r="Q716" s="84"/>
      <c r="R716" s="84"/>
      <c r="S716" s="84"/>
      <c r="T716" s="85"/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T716" s="17" t="s">
        <v>169</v>
      </c>
      <c r="AU716" s="17" t="s">
        <v>167</v>
      </c>
    </row>
    <row r="717" s="13" customFormat="1">
      <c r="A717" s="13"/>
      <c r="B717" s="222"/>
      <c r="C717" s="223"/>
      <c r="D717" s="217" t="s">
        <v>171</v>
      </c>
      <c r="E717" s="224" t="s">
        <v>19</v>
      </c>
      <c r="F717" s="225" t="s">
        <v>524</v>
      </c>
      <c r="G717" s="223"/>
      <c r="H717" s="224" t="s">
        <v>19</v>
      </c>
      <c r="I717" s="226"/>
      <c r="J717" s="223"/>
      <c r="K717" s="223"/>
      <c r="L717" s="227"/>
      <c r="M717" s="228"/>
      <c r="N717" s="229"/>
      <c r="O717" s="229"/>
      <c r="P717" s="229"/>
      <c r="Q717" s="229"/>
      <c r="R717" s="229"/>
      <c r="S717" s="229"/>
      <c r="T717" s="230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31" t="s">
        <v>171</v>
      </c>
      <c r="AU717" s="231" t="s">
        <v>167</v>
      </c>
      <c r="AV717" s="13" t="s">
        <v>79</v>
      </c>
      <c r="AW717" s="13" t="s">
        <v>33</v>
      </c>
      <c r="AX717" s="13" t="s">
        <v>71</v>
      </c>
      <c r="AY717" s="231" t="s">
        <v>157</v>
      </c>
    </row>
    <row r="718" s="14" customFormat="1">
      <c r="A718" s="14"/>
      <c r="B718" s="232"/>
      <c r="C718" s="233"/>
      <c r="D718" s="217" t="s">
        <v>171</v>
      </c>
      <c r="E718" s="234" t="s">
        <v>19</v>
      </c>
      <c r="F718" s="235" t="s">
        <v>525</v>
      </c>
      <c r="G718" s="233"/>
      <c r="H718" s="236">
        <v>4.2000000000000002</v>
      </c>
      <c r="I718" s="237"/>
      <c r="J718" s="233"/>
      <c r="K718" s="233"/>
      <c r="L718" s="238"/>
      <c r="M718" s="239"/>
      <c r="N718" s="240"/>
      <c r="O718" s="240"/>
      <c r="P718" s="240"/>
      <c r="Q718" s="240"/>
      <c r="R718" s="240"/>
      <c r="S718" s="240"/>
      <c r="T718" s="241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42" t="s">
        <v>171</v>
      </c>
      <c r="AU718" s="242" t="s">
        <v>167</v>
      </c>
      <c r="AV718" s="14" t="s">
        <v>167</v>
      </c>
      <c r="AW718" s="14" t="s">
        <v>33</v>
      </c>
      <c r="AX718" s="14" t="s">
        <v>79</v>
      </c>
      <c r="AY718" s="242" t="s">
        <v>157</v>
      </c>
    </row>
    <row r="719" s="2" customFormat="1" ht="37.8" customHeight="1">
      <c r="A719" s="38"/>
      <c r="B719" s="39"/>
      <c r="C719" s="204" t="s">
        <v>526</v>
      </c>
      <c r="D719" s="204" t="s">
        <v>161</v>
      </c>
      <c r="E719" s="205" t="s">
        <v>527</v>
      </c>
      <c r="F719" s="206" t="s">
        <v>528</v>
      </c>
      <c r="G719" s="207" t="s">
        <v>164</v>
      </c>
      <c r="H719" s="208">
        <v>387.59399999999999</v>
      </c>
      <c r="I719" s="209"/>
      <c r="J719" s="210">
        <f>ROUND(I719*H719,2)</f>
        <v>0</v>
      </c>
      <c r="K719" s="206" t="s">
        <v>165</v>
      </c>
      <c r="L719" s="44"/>
      <c r="M719" s="211" t="s">
        <v>19</v>
      </c>
      <c r="N719" s="212" t="s">
        <v>43</v>
      </c>
      <c r="O719" s="84"/>
      <c r="P719" s="213">
        <f>O719*H719</f>
        <v>0</v>
      </c>
      <c r="Q719" s="213">
        <v>0</v>
      </c>
      <c r="R719" s="213">
        <f>Q719*H719</f>
        <v>0</v>
      </c>
      <c r="S719" s="213">
        <v>0.0050000000000000001</v>
      </c>
      <c r="T719" s="214">
        <f>S719*H719</f>
        <v>1.93797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15" t="s">
        <v>166</v>
      </c>
      <c r="AT719" s="215" t="s">
        <v>161</v>
      </c>
      <c r="AU719" s="215" t="s">
        <v>167</v>
      </c>
      <c r="AY719" s="17" t="s">
        <v>157</v>
      </c>
      <c r="BE719" s="216">
        <f>IF(N719="základní",J719,0)</f>
        <v>0</v>
      </c>
      <c r="BF719" s="216">
        <f>IF(N719="snížená",J719,0)</f>
        <v>0</v>
      </c>
      <c r="BG719" s="216">
        <f>IF(N719="zákl. přenesená",J719,0)</f>
        <v>0</v>
      </c>
      <c r="BH719" s="216">
        <f>IF(N719="sníž. přenesená",J719,0)</f>
        <v>0</v>
      </c>
      <c r="BI719" s="216">
        <f>IF(N719="nulová",J719,0)</f>
        <v>0</v>
      </c>
      <c r="BJ719" s="17" t="s">
        <v>167</v>
      </c>
      <c r="BK719" s="216">
        <f>ROUND(I719*H719,2)</f>
        <v>0</v>
      </c>
      <c r="BL719" s="17" t="s">
        <v>166</v>
      </c>
      <c r="BM719" s="215" t="s">
        <v>529</v>
      </c>
    </row>
    <row r="720" s="2" customFormat="1">
      <c r="A720" s="38"/>
      <c r="B720" s="39"/>
      <c r="C720" s="40"/>
      <c r="D720" s="217" t="s">
        <v>169</v>
      </c>
      <c r="E720" s="40"/>
      <c r="F720" s="218" t="s">
        <v>530</v>
      </c>
      <c r="G720" s="40"/>
      <c r="H720" s="40"/>
      <c r="I720" s="219"/>
      <c r="J720" s="40"/>
      <c r="K720" s="40"/>
      <c r="L720" s="44"/>
      <c r="M720" s="220"/>
      <c r="N720" s="221"/>
      <c r="O720" s="84"/>
      <c r="P720" s="84"/>
      <c r="Q720" s="84"/>
      <c r="R720" s="84"/>
      <c r="S720" s="84"/>
      <c r="T720" s="85"/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T720" s="17" t="s">
        <v>169</v>
      </c>
      <c r="AU720" s="17" t="s">
        <v>167</v>
      </c>
    </row>
    <row r="721" s="13" customFormat="1">
      <c r="A721" s="13"/>
      <c r="B721" s="222"/>
      <c r="C721" s="223"/>
      <c r="D721" s="217" t="s">
        <v>171</v>
      </c>
      <c r="E721" s="224" t="s">
        <v>19</v>
      </c>
      <c r="F721" s="225" t="s">
        <v>216</v>
      </c>
      <c r="G721" s="223"/>
      <c r="H721" s="224" t="s">
        <v>19</v>
      </c>
      <c r="I721" s="226"/>
      <c r="J721" s="223"/>
      <c r="K721" s="223"/>
      <c r="L721" s="227"/>
      <c r="M721" s="228"/>
      <c r="N721" s="229"/>
      <c r="O721" s="229"/>
      <c r="P721" s="229"/>
      <c r="Q721" s="229"/>
      <c r="R721" s="229"/>
      <c r="S721" s="229"/>
      <c r="T721" s="23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1" t="s">
        <v>171</v>
      </c>
      <c r="AU721" s="231" t="s">
        <v>167</v>
      </c>
      <c r="AV721" s="13" t="s">
        <v>79</v>
      </c>
      <c r="AW721" s="13" t="s">
        <v>33</v>
      </c>
      <c r="AX721" s="13" t="s">
        <v>71</v>
      </c>
      <c r="AY721" s="231" t="s">
        <v>157</v>
      </c>
    </row>
    <row r="722" s="14" customFormat="1">
      <c r="A722" s="14"/>
      <c r="B722" s="232"/>
      <c r="C722" s="233"/>
      <c r="D722" s="217" t="s">
        <v>171</v>
      </c>
      <c r="E722" s="234" t="s">
        <v>19</v>
      </c>
      <c r="F722" s="235" t="s">
        <v>217</v>
      </c>
      <c r="G722" s="233"/>
      <c r="H722" s="236">
        <v>49.799999999999997</v>
      </c>
      <c r="I722" s="237"/>
      <c r="J722" s="233"/>
      <c r="K722" s="233"/>
      <c r="L722" s="238"/>
      <c r="M722" s="239"/>
      <c r="N722" s="240"/>
      <c r="O722" s="240"/>
      <c r="P722" s="240"/>
      <c r="Q722" s="240"/>
      <c r="R722" s="240"/>
      <c r="S722" s="240"/>
      <c r="T722" s="24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42" t="s">
        <v>171</v>
      </c>
      <c r="AU722" s="242" t="s">
        <v>167</v>
      </c>
      <c r="AV722" s="14" t="s">
        <v>167</v>
      </c>
      <c r="AW722" s="14" t="s">
        <v>33</v>
      </c>
      <c r="AX722" s="14" t="s">
        <v>71</v>
      </c>
      <c r="AY722" s="242" t="s">
        <v>157</v>
      </c>
    </row>
    <row r="723" s="13" customFormat="1">
      <c r="A723" s="13"/>
      <c r="B723" s="222"/>
      <c r="C723" s="223"/>
      <c r="D723" s="217" t="s">
        <v>171</v>
      </c>
      <c r="E723" s="224" t="s">
        <v>19</v>
      </c>
      <c r="F723" s="225" t="s">
        <v>218</v>
      </c>
      <c r="G723" s="223"/>
      <c r="H723" s="224" t="s">
        <v>19</v>
      </c>
      <c r="I723" s="226"/>
      <c r="J723" s="223"/>
      <c r="K723" s="223"/>
      <c r="L723" s="227"/>
      <c r="M723" s="228"/>
      <c r="N723" s="229"/>
      <c r="O723" s="229"/>
      <c r="P723" s="229"/>
      <c r="Q723" s="229"/>
      <c r="R723" s="229"/>
      <c r="S723" s="229"/>
      <c r="T723" s="230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1" t="s">
        <v>171</v>
      </c>
      <c r="AU723" s="231" t="s">
        <v>167</v>
      </c>
      <c r="AV723" s="13" t="s">
        <v>79</v>
      </c>
      <c r="AW723" s="13" t="s">
        <v>33</v>
      </c>
      <c r="AX723" s="13" t="s">
        <v>71</v>
      </c>
      <c r="AY723" s="231" t="s">
        <v>157</v>
      </c>
    </row>
    <row r="724" s="14" customFormat="1">
      <c r="A724" s="14"/>
      <c r="B724" s="232"/>
      <c r="C724" s="233"/>
      <c r="D724" s="217" t="s">
        <v>171</v>
      </c>
      <c r="E724" s="234" t="s">
        <v>19</v>
      </c>
      <c r="F724" s="235" t="s">
        <v>219</v>
      </c>
      <c r="G724" s="233"/>
      <c r="H724" s="236">
        <v>314.375</v>
      </c>
      <c r="I724" s="237"/>
      <c r="J724" s="233"/>
      <c r="K724" s="233"/>
      <c r="L724" s="238"/>
      <c r="M724" s="239"/>
      <c r="N724" s="240"/>
      <c r="O724" s="240"/>
      <c r="P724" s="240"/>
      <c r="Q724" s="240"/>
      <c r="R724" s="240"/>
      <c r="S724" s="240"/>
      <c r="T724" s="241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2" t="s">
        <v>171</v>
      </c>
      <c r="AU724" s="242" t="s">
        <v>167</v>
      </c>
      <c r="AV724" s="14" t="s">
        <v>167</v>
      </c>
      <c r="AW724" s="14" t="s">
        <v>33</v>
      </c>
      <c r="AX724" s="14" t="s">
        <v>71</v>
      </c>
      <c r="AY724" s="242" t="s">
        <v>157</v>
      </c>
    </row>
    <row r="725" s="13" customFormat="1">
      <c r="A725" s="13"/>
      <c r="B725" s="222"/>
      <c r="C725" s="223"/>
      <c r="D725" s="217" t="s">
        <v>171</v>
      </c>
      <c r="E725" s="224" t="s">
        <v>19</v>
      </c>
      <c r="F725" s="225" t="s">
        <v>220</v>
      </c>
      <c r="G725" s="223"/>
      <c r="H725" s="224" t="s">
        <v>19</v>
      </c>
      <c r="I725" s="226"/>
      <c r="J725" s="223"/>
      <c r="K725" s="223"/>
      <c r="L725" s="227"/>
      <c r="M725" s="228"/>
      <c r="N725" s="229"/>
      <c r="O725" s="229"/>
      <c r="P725" s="229"/>
      <c r="Q725" s="229"/>
      <c r="R725" s="229"/>
      <c r="S725" s="229"/>
      <c r="T725" s="23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1" t="s">
        <v>171</v>
      </c>
      <c r="AU725" s="231" t="s">
        <v>167</v>
      </c>
      <c r="AV725" s="13" t="s">
        <v>79</v>
      </c>
      <c r="AW725" s="13" t="s">
        <v>33</v>
      </c>
      <c r="AX725" s="13" t="s">
        <v>71</v>
      </c>
      <c r="AY725" s="231" t="s">
        <v>157</v>
      </c>
    </row>
    <row r="726" s="14" customFormat="1">
      <c r="A726" s="14"/>
      <c r="B726" s="232"/>
      <c r="C726" s="233"/>
      <c r="D726" s="217" t="s">
        <v>171</v>
      </c>
      <c r="E726" s="234" t="s">
        <v>19</v>
      </c>
      <c r="F726" s="235" t="s">
        <v>221</v>
      </c>
      <c r="G726" s="233"/>
      <c r="H726" s="236">
        <v>-20.25</v>
      </c>
      <c r="I726" s="237"/>
      <c r="J726" s="233"/>
      <c r="K726" s="233"/>
      <c r="L726" s="238"/>
      <c r="M726" s="239"/>
      <c r="N726" s="240"/>
      <c r="O726" s="240"/>
      <c r="P726" s="240"/>
      <c r="Q726" s="240"/>
      <c r="R726" s="240"/>
      <c r="S726" s="240"/>
      <c r="T726" s="241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42" t="s">
        <v>171</v>
      </c>
      <c r="AU726" s="242" t="s">
        <v>167</v>
      </c>
      <c r="AV726" s="14" t="s">
        <v>167</v>
      </c>
      <c r="AW726" s="14" t="s">
        <v>33</v>
      </c>
      <c r="AX726" s="14" t="s">
        <v>71</v>
      </c>
      <c r="AY726" s="242" t="s">
        <v>157</v>
      </c>
    </row>
    <row r="727" s="14" customFormat="1">
      <c r="A727" s="14"/>
      <c r="B727" s="232"/>
      <c r="C727" s="233"/>
      <c r="D727" s="217" t="s">
        <v>171</v>
      </c>
      <c r="E727" s="234" t="s">
        <v>19</v>
      </c>
      <c r="F727" s="235" t="s">
        <v>222</v>
      </c>
      <c r="G727" s="233"/>
      <c r="H727" s="236">
        <v>-13.5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2" t="s">
        <v>171</v>
      </c>
      <c r="AU727" s="242" t="s">
        <v>167</v>
      </c>
      <c r="AV727" s="14" t="s">
        <v>167</v>
      </c>
      <c r="AW727" s="14" t="s">
        <v>33</v>
      </c>
      <c r="AX727" s="14" t="s">
        <v>71</v>
      </c>
      <c r="AY727" s="242" t="s">
        <v>157</v>
      </c>
    </row>
    <row r="728" s="14" customFormat="1">
      <c r="A728" s="14"/>
      <c r="B728" s="232"/>
      <c r="C728" s="233"/>
      <c r="D728" s="217" t="s">
        <v>171</v>
      </c>
      <c r="E728" s="234" t="s">
        <v>19</v>
      </c>
      <c r="F728" s="235" t="s">
        <v>223</v>
      </c>
      <c r="G728" s="233"/>
      <c r="H728" s="236">
        <v>-10.800000000000001</v>
      </c>
      <c r="I728" s="237"/>
      <c r="J728" s="233"/>
      <c r="K728" s="233"/>
      <c r="L728" s="238"/>
      <c r="M728" s="239"/>
      <c r="N728" s="240"/>
      <c r="O728" s="240"/>
      <c r="P728" s="240"/>
      <c r="Q728" s="240"/>
      <c r="R728" s="240"/>
      <c r="S728" s="240"/>
      <c r="T728" s="241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42" t="s">
        <v>171</v>
      </c>
      <c r="AU728" s="242" t="s">
        <v>167</v>
      </c>
      <c r="AV728" s="14" t="s">
        <v>167</v>
      </c>
      <c r="AW728" s="14" t="s">
        <v>33</v>
      </c>
      <c r="AX728" s="14" t="s">
        <v>71</v>
      </c>
      <c r="AY728" s="242" t="s">
        <v>157</v>
      </c>
    </row>
    <row r="729" s="14" customFormat="1">
      <c r="A729" s="14"/>
      <c r="B729" s="232"/>
      <c r="C729" s="233"/>
      <c r="D729" s="217" t="s">
        <v>171</v>
      </c>
      <c r="E729" s="234" t="s">
        <v>19</v>
      </c>
      <c r="F729" s="235" t="s">
        <v>224</v>
      </c>
      <c r="G729" s="233"/>
      <c r="H729" s="236">
        <v>-2.25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2" t="s">
        <v>171</v>
      </c>
      <c r="AU729" s="242" t="s">
        <v>167</v>
      </c>
      <c r="AV729" s="14" t="s">
        <v>167</v>
      </c>
      <c r="AW729" s="14" t="s">
        <v>33</v>
      </c>
      <c r="AX729" s="14" t="s">
        <v>71</v>
      </c>
      <c r="AY729" s="242" t="s">
        <v>157</v>
      </c>
    </row>
    <row r="730" s="14" customFormat="1">
      <c r="A730" s="14"/>
      <c r="B730" s="232"/>
      <c r="C730" s="233"/>
      <c r="D730" s="217" t="s">
        <v>171</v>
      </c>
      <c r="E730" s="234" t="s">
        <v>19</v>
      </c>
      <c r="F730" s="235" t="s">
        <v>225</v>
      </c>
      <c r="G730" s="233"/>
      <c r="H730" s="236">
        <v>-5.5199999999999996</v>
      </c>
      <c r="I730" s="237"/>
      <c r="J730" s="233"/>
      <c r="K730" s="233"/>
      <c r="L730" s="238"/>
      <c r="M730" s="239"/>
      <c r="N730" s="240"/>
      <c r="O730" s="240"/>
      <c r="P730" s="240"/>
      <c r="Q730" s="240"/>
      <c r="R730" s="240"/>
      <c r="S730" s="240"/>
      <c r="T730" s="24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42" t="s">
        <v>171</v>
      </c>
      <c r="AU730" s="242" t="s">
        <v>167</v>
      </c>
      <c r="AV730" s="14" t="s">
        <v>167</v>
      </c>
      <c r="AW730" s="14" t="s">
        <v>33</v>
      </c>
      <c r="AX730" s="14" t="s">
        <v>71</v>
      </c>
      <c r="AY730" s="242" t="s">
        <v>157</v>
      </c>
    </row>
    <row r="731" s="14" customFormat="1">
      <c r="A731" s="14"/>
      <c r="B731" s="232"/>
      <c r="C731" s="233"/>
      <c r="D731" s="217" t="s">
        <v>171</v>
      </c>
      <c r="E731" s="234" t="s">
        <v>19</v>
      </c>
      <c r="F731" s="235" t="s">
        <v>226</v>
      </c>
      <c r="G731" s="233"/>
      <c r="H731" s="236">
        <v>-0.75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2" t="s">
        <v>171</v>
      </c>
      <c r="AU731" s="242" t="s">
        <v>167</v>
      </c>
      <c r="AV731" s="14" t="s">
        <v>167</v>
      </c>
      <c r="AW731" s="14" t="s">
        <v>33</v>
      </c>
      <c r="AX731" s="14" t="s">
        <v>71</v>
      </c>
      <c r="AY731" s="242" t="s">
        <v>157</v>
      </c>
    </row>
    <row r="732" s="14" customFormat="1">
      <c r="A732" s="14"/>
      <c r="B732" s="232"/>
      <c r="C732" s="233"/>
      <c r="D732" s="217" t="s">
        <v>171</v>
      </c>
      <c r="E732" s="234" t="s">
        <v>19</v>
      </c>
      <c r="F732" s="235" t="s">
        <v>227</v>
      </c>
      <c r="G732" s="233"/>
      <c r="H732" s="236">
        <v>-1.125</v>
      </c>
      <c r="I732" s="237"/>
      <c r="J732" s="233"/>
      <c r="K732" s="233"/>
      <c r="L732" s="238"/>
      <c r="M732" s="239"/>
      <c r="N732" s="240"/>
      <c r="O732" s="240"/>
      <c r="P732" s="240"/>
      <c r="Q732" s="240"/>
      <c r="R732" s="240"/>
      <c r="S732" s="240"/>
      <c r="T732" s="241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42" t="s">
        <v>171</v>
      </c>
      <c r="AU732" s="242" t="s">
        <v>167</v>
      </c>
      <c r="AV732" s="14" t="s">
        <v>167</v>
      </c>
      <c r="AW732" s="14" t="s">
        <v>33</v>
      </c>
      <c r="AX732" s="14" t="s">
        <v>71</v>
      </c>
      <c r="AY732" s="242" t="s">
        <v>157</v>
      </c>
    </row>
    <row r="733" s="13" customFormat="1">
      <c r="A733" s="13"/>
      <c r="B733" s="222"/>
      <c r="C733" s="223"/>
      <c r="D733" s="217" t="s">
        <v>171</v>
      </c>
      <c r="E733" s="224" t="s">
        <v>19</v>
      </c>
      <c r="F733" s="225" t="s">
        <v>228</v>
      </c>
      <c r="G733" s="223"/>
      <c r="H733" s="224" t="s">
        <v>19</v>
      </c>
      <c r="I733" s="226"/>
      <c r="J733" s="223"/>
      <c r="K733" s="223"/>
      <c r="L733" s="227"/>
      <c r="M733" s="228"/>
      <c r="N733" s="229"/>
      <c r="O733" s="229"/>
      <c r="P733" s="229"/>
      <c r="Q733" s="229"/>
      <c r="R733" s="229"/>
      <c r="S733" s="229"/>
      <c r="T733" s="23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1" t="s">
        <v>171</v>
      </c>
      <c r="AU733" s="231" t="s">
        <v>167</v>
      </c>
      <c r="AV733" s="13" t="s">
        <v>79</v>
      </c>
      <c r="AW733" s="13" t="s">
        <v>33</v>
      </c>
      <c r="AX733" s="13" t="s">
        <v>71</v>
      </c>
      <c r="AY733" s="231" t="s">
        <v>157</v>
      </c>
    </row>
    <row r="734" s="14" customFormat="1">
      <c r="A734" s="14"/>
      <c r="B734" s="232"/>
      <c r="C734" s="233"/>
      <c r="D734" s="217" t="s">
        <v>171</v>
      </c>
      <c r="E734" s="234" t="s">
        <v>19</v>
      </c>
      <c r="F734" s="235" t="s">
        <v>229</v>
      </c>
      <c r="G734" s="233"/>
      <c r="H734" s="236">
        <v>2.6000000000000001</v>
      </c>
      <c r="I734" s="237"/>
      <c r="J734" s="233"/>
      <c r="K734" s="233"/>
      <c r="L734" s="238"/>
      <c r="M734" s="239"/>
      <c r="N734" s="240"/>
      <c r="O734" s="240"/>
      <c r="P734" s="240"/>
      <c r="Q734" s="240"/>
      <c r="R734" s="240"/>
      <c r="S734" s="240"/>
      <c r="T734" s="24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42" t="s">
        <v>171</v>
      </c>
      <c r="AU734" s="242" t="s">
        <v>167</v>
      </c>
      <c r="AV734" s="14" t="s">
        <v>167</v>
      </c>
      <c r="AW734" s="14" t="s">
        <v>33</v>
      </c>
      <c r="AX734" s="14" t="s">
        <v>71</v>
      </c>
      <c r="AY734" s="242" t="s">
        <v>157</v>
      </c>
    </row>
    <row r="735" s="13" customFormat="1">
      <c r="A735" s="13"/>
      <c r="B735" s="222"/>
      <c r="C735" s="223"/>
      <c r="D735" s="217" t="s">
        <v>171</v>
      </c>
      <c r="E735" s="224" t="s">
        <v>19</v>
      </c>
      <c r="F735" s="225" t="s">
        <v>230</v>
      </c>
      <c r="G735" s="223"/>
      <c r="H735" s="224" t="s">
        <v>19</v>
      </c>
      <c r="I735" s="226"/>
      <c r="J735" s="223"/>
      <c r="K735" s="223"/>
      <c r="L735" s="227"/>
      <c r="M735" s="228"/>
      <c r="N735" s="229"/>
      <c r="O735" s="229"/>
      <c r="P735" s="229"/>
      <c r="Q735" s="229"/>
      <c r="R735" s="229"/>
      <c r="S735" s="229"/>
      <c r="T735" s="23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1" t="s">
        <v>171</v>
      </c>
      <c r="AU735" s="231" t="s">
        <v>167</v>
      </c>
      <c r="AV735" s="13" t="s">
        <v>79</v>
      </c>
      <c r="AW735" s="13" t="s">
        <v>33</v>
      </c>
      <c r="AX735" s="13" t="s">
        <v>71</v>
      </c>
      <c r="AY735" s="231" t="s">
        <v>157</v>
      </c>
    </row>
    <row r="736" s="14" customFormat="1">
      <c r="A736" s="14"/>
      <c r="B736" s="232"/>
      <c r="C736" s="233"/>
      <c r="D736" s="217" t="s">
        <v>171</v>
      </c>
      <c r="E736" s="234" t="s">
        <v>19</v>
      </c>
      <c r="F736" s="235" t="s">
        <v>231</v>
      </c>
      <c r="G736" s="233"/>
      <c r="H736" s="236">
        <v>1.2</v>
      </c>
      <c r="I736" s="237"/>
      <c r="J736" s="233"/>
      <c r="K736" s="233"/>
      <c r="L736" s="238"/>
      <c r="M736" s="239"/>
      <c r="N736" s="240"/>
      <c r="O736" s="240"/>
      <c r="P736" s="240"/>
      <c r="Q736" s="240"/>
      <c r="R736" s="240"/>
      <c r="S736" s="240"/>
      <c r="T736" s="24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2" t="s">
        <v>171</v>
      </c>
      <c r="AU736" s="242" t="s">
        <v>167</v>
      </c>
      <c r="AV736" s="14" t="s">
        <v>167</v>
      </c>
      <c r="AW736" s="14" t="s">
        <v>33</v>
      </c>
      <c r="AX736" s="14" t="s">
        <v>71</v>
      </c>
      <c r="AY736" s="242" t="s">
        <v>157</v>
      </c>
    </row>
    <row r="737" s="13" customFormat="1">
      <c r="A737" s="13"/>
      <c r="B737" s="222"/>
      <c r="C737" s="223"/>
      <c r="D737" s="217" t="s">
        <v>171</v>
      </c>
      <c r="E737" s="224" t="s">
        <v>19</v>
      </c>
      <c r="F737" s="225" t="s">
        <v>232</v>
      </c>
      <c r="G737" s="223"/>
      <c r="H737" s="224" t="s">
        <v>19</v>
      </c>
      <c r="I737" s="226"/>
      <c r="J737" s="223"/>
      <c r="K737" s="223"/>
      <c r="L737" s="227"/>
      <c r="M737" s="228"/>
      <c r="N737" s="229"/>
      <c r="O737" s="229"/>
      <c r="P737" s="229"/>
      <c r="Q737" s="229"/>
      <c r="R737" s="229"/>
      <c r="S737" s="229"/>
      <c r="T737" s="23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1" t="s">
        <v>171</v>
      </c>
      <c r="AU737" s="231" t="s">
        <v>167</v>
      </c>
      <c r="AV737" s="13" t="s">
        <v>79</v>
      </c>
      <c r="AW737" s="13" t="s">
        <v>33</v>
      </c>
      <c r="AX737" s="13" t="s">
        <v>71</v>
      </c>
      <c r="AY737" s="231" t="s">
        <v>157</v>
      </c>
    </row>
    <row r="738" s="14" customFormat="1">
      <c r="A738" s="14"/>
      <c r="B738" s="232"/>
      <c r="C738" s="233"/>
      <c r="D738" s="217" t="s">
        <v>171</v>
      </c>
      <c r="E738" s="234" t="s">
        <v>19</v>
      </c>
      <c r="F738" s="235" t="s">
        <v>233</v>
      </c>
      <c r="G738" s="233"/>
      <c r="H738" s="236">
        <v>1.5</v>
      </c>
      <c r="I738" s="237"/>
      <c r="J738" s="233"/>
      <c r="K738" s="233"/>
      <c r="L738" s="238"/>
      <c r="M738" s="239"/>
      <c r="N738" s="240"/>
      <c r="O738" s="240"/>
      <c r="P738" s="240"/>
      <c r="Q738" s="240"/>
      <c r="R738" s="240"/>
      <c r="S738" s="240"/>
      <c r="T738" s="24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2" t="s">
        <v>171</v>
      </c>
      <c r="AU738" s="242" t="s">
        <v>167</v>
      </c>
      <c r="AV738" s="14" t="s">
        <v>167</v>
      </c>
      <c r="AW738" s="14" t="s">
        <v>33</v>
      </c>
      <c r="AX738" s="14" t="s">
        <v>71</v>
      </c>
      <c r="AY738" s="242" t="s">
        <v>157</v>
      </c>
    </row>
    <row r="739" s="13" customFormat="1">
      <c r="A739" s="13"/>
      <c r="B739" s="222"/>
      <c r="C739" s="223"/>
      <c r="D739" s="217" t="s">
        <v>171</v>
      </c>
      <c r="E739" s="224" t="s">
        <v>19</v>
      </c>
      <c r="F739" s="225" t="s">
        <v>234</v>
      </c>
      <c r="G739" s="223"/>
      <c r="H739" s="224" t="s">
        <v>19</v>
      </c>
      <c r="I739" s="226"/>
      <c r="J739" s="223"/>
      <c r="K739" s="223"/>
      <c r="L739" s="227"/>
      <c r="M739" s="228"/>
      <c r="N739" s="229"/>
      <c r="O739" s="229"/>
      <c r="P739" s="229"/>
      <c r="Q739" s="229"/>
      <c r="R739" s="229"/>
      <c r="S739" s="229"/>
      <c r="T739" s="230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1" t="s">
        <v>171</v>
      </c>
      <c r="AU739" s="231" t="s">
        <v>167</v>
      </c>
      <c r="AV739" s="13" t="s">
        <v>79</v>
      </c>
      <c r="AW739" s="13" t="s">
        <v>33</v>
      </c>
      <c r="AX739" s="13" t="s">
        <v>71</v>
      </c>
      <c r="AY739" s="231" t="s">
        <v>157</v>
      </c>
    </row>
    <row r="740" s="14" customFormat="1">
      <c r="A740" s="14"/>
      <c r="B740" s="232"/>
      <c r="C740" s="233"/>
      <c r="D740" s="217" t="s">
        <v>171</v>
      </c>
      <c r="E740" s="234" t="s">
        <v>19</v>
      </c>
      <c r="F740" s="235" t="s">
        <v>235</v>
      </c>
      <c r="G740" s="233"/>
      <c r="H740" s="236">
        <v>7.9000000000000004</v>
      </c>
      <c r="I740" s="237"/>
      <c r="J740" s="233"/>
      <c r="K740" s="233"/>
      <c r="L740" s="238"/>
      <c r="M740" s="239"/>
      <c r="N740" s="240"/>
      <c r="O740" s="240"/>
      <c r="P740" s="240"/>
      <c r="Q740" s="240"/>
      <c r="R740" s="240"/>
      <c r="S740" s="240"/>
      <c r="T740" s="241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42" t="s">
        <v>171</v>
      </c>
      <c r="AU740" s="242" t="s">
        <v>167</v>
      </c>
      <c r="AV740" s="14" t="s">
        <v>167</v>
      </c>
      <c r="AW740" s="14" t="s">
        <v>33</v>
      </c>
      <c r="AX740" s="14" t="s">
        <v>71</v>
      </c>
      <c r="AY740" s="242" t="s">
        <v>157</v>
      </c>
    </row>
    <row r="741" s="13" customFormat="1">
      <c r="A741" s="13"/>
      <c r="B741" s="222"/>
      <c r="C741" s="223"/>
      <c r="D741" s="217" t="s">
        <v>171</v>
      </c>
      <c r="E741" s="224" t="s">
        <v>19</v>
      </c>
      <c r="F741" s="225" t="s">
        <v>220</v>
      </c>
      <c r="G741" s="223"/>
      <c r="H741" s="224" t="s">
        <v>19</v>
      </c>
      <c r="I741" s="226"/>
      <c r="J741" s="223"/>
      <c r="K741" s="223"/>
      <c r="L741" s="227"/>
      <c r="M741" s="228"/>
      <c r="N741" s="229"/>
      <c r="O741" s="229"/>
      <c r="P741" s="229"/>
      <c r="Q741" s="229"/>
      <c r="R741" s="229"/>
      <c r="S741" s="229"/>
      <c r="T741" s="23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1" t="s">
        <v>171</v>
      </c>
      <c r="AU741" s="231" t="s">
        <v>167</v>
      </c>
      <c r="AV741" s="13" t="s">
        <v>79</v>
      </c>
      <c r="AW741" s="13" t="s">
        <v>33</v>
      </c>
      <c r="AX741" s="13" t="s">
        <v>71</v>
      </c>
      <c r="AY741" s="231" t="s">
        <v>157</v>
      </c>
    </row>
    <row r="742" s="14" customFormat="1">
      <c r="A742" s="14"/>
      <c r="B742" s="232"/>
      <c r="C742" s="233"/>
      <c r="D742" s="217" t="s">
        <v>171</v>
      </c>
      <c r="E742" s="234" t="s">
        <v>19</v>
      </c>
      <c r="F742" s="235" t="s">
        <v>236</v>
      </c>
      <c r="G742" s="233"/>
      <c r="H742" s="236">
        <v>13.365</v>
      </c>
      <c r="I742" s="237"/>
      <c r="J742" s="233"/>
      <c r="K742" s="233"/>
      <c r="L742" s="238"/>
      <c r="M742" s="239"/>
      <c r="N742" s="240"/>
      <c r="O742" s="240"/>
      <c r="P742" s="240"/>
      <c r="Q742" s="240"/>
      <c r="R742" s="240"/>
      <c r="S742" s="240"/>
      <c r="T742" s="24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42" t="s">
        <v>171</v>
      </c>
      <c r="AU742" s="242" t="s">
        <v>167</v>
      </c>
      <c r="AV742" s="14" t="s">
        <v>167</v>
      </c>
      <c r="AW742" s="14" t="s">
        <v>33</v>
      </c>
      <c r="AX742" s="14" t="s">
        <v>71</v>
      </c>
      <c r="AY742" s="242" t="s">
        <v>157</v>
      </c>
    </row>
    <row r="743" s="14" customFormat="1">
      <c r="A743" s="14"/>
      <c r="B743" s="232"/>
      <c r="C743" s="233"/>
      <c r="D743" s="217" t="s">
        <v>171</v>
      </c>
      <c r="E743" s="234" t="s">
        <v>19</v>
      </c>
      <c r="F743" s="235" t="s">
        <v>237</v>
      </c>
      <c r="G743" s="233"/>
      <c r="H743" s="236">
        <v>6.9299999999999997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42" t="s">
        <v>171</v>
      </c>
      <c r="AU743" s="242" t="s">
        <v>167</v>
      </c>
      <c r="AV743" s="14" t="s">
        <v>167</v>
      </c>
      <c r="AW743" s="14" t="s">
        <v>33</v>
      </c>
      <c r="AX743" s="14" t="s">
        <v>71</v>
      </c>
      <c r="AY743" s="242" t="s">
        <v>157</v>
      </c>
    </row>
    <row r="744" s="14" customFormat="1">
      <c r="A744" s="14"/>
      <c r="B744" s="232"/>
      <c r="C744" s="233"/>
      <c r="D744" s="217" t="s">
        <v>171</v>
      </c>
      <c r="E744" s="234" t="s">
        <v>19</v>
      </c>
      <c r="F744" s="235" t="s">
        <v>238</v>
      </c>
      <c r="G744" s="233"/>
      <c r="H744" s="236">
        <v>14.256</v>
      </c>
      <c r="I744" s="237"/>
      <c r="J744" s="233"/>
      <c r="K744" s="233"/>
      <c r="L744" s="238"/>
      <c r="M744" s="239"/>
      <c r="N744" s="240"/>
      <c r="O744" s="240"/>
      <c r="P744" s="240"/>
      <c r="Q744" s="240"/>
      <c r="R744" s="240"/>
      <c r="S744" s="240"/>
      <c r="T744" s="241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42" t="s">
        <v>171</v>
      </c>
      <c r="AU744" s="242" t="s">
        <v>167</v>
      </c>
      <c r="AV744" s="14" t="s">
        <v>167</v>
      </c>
      <c r="AW744" s="14" t="s">
        <v>33</v>
      </c>
      <c r="AX744" s="14" t="s">
        <v>71</v>
      </c>
      <c r="AY744" s="242" t="s">
        <v>157</v>
      </c>
    </row>
    <row r="745" s="14" customFormat="1">
      <c r="A745" s="14"/>
      <c r="B745" s="232"/>
      <c r="C745" s="233"/>
      <c r="D745" s="217" t="s">
        <v>171</v>
      </c>
      <c r="E745" s="234" t="s">
        <v>19</v>
      </c>
      <c r="F745" s="235" t="s">
        <v>239</v>
      </c>
      <c r="G745" s="233"/>
      <c r="H745" s="236">
        <v>2.4750000000000001</v>
      </c>
      <c r="I745" s="237"/>
      <c r="J745" s="233"/>
      <c r="K745" s="233"/>
      <c r="L745" s="238"/>
      <c r="M745" s="239"/>
      <c r="N745" s="240"/>
      <c r="O745" s="240"/>
      <c r="P745" s="240"/>
      <c r="Q745" s="240"/>
      <c r="R745" s="240"/>
      <c r="S745" s="240"/>
      <c r="T745" s="241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42" t="s">
        <v>171</v>
      </c>
      <c r="AU745" s="242" t="s">
        <v>167</v>
      </c>
      <c r="AV745" s="14" t="s">
        <v>167</v>
      </c>
      <c r="AW745" s="14" t="s">
        <v>33</v>
      </c>
      <c r="AX745" s="14" t="s">
        <v>71</v>
      </c>
      <c r="AY745" s="242" t="s">
        <v>157</v>
      </c>
    </row>
    <row r="746" s="14" customFormat="1">
      <c r="A746" s="14"/>
      <c r="B746" s="232"/>
      <c r="C746" s="233"/>
      <c r="D746" s="217" t="s">
        <v>171</v>
      </c>
      <c r="E746" s="234" t="s">
        <v>19</v>
      </c>
      <c r="F746" s="235" t="s">
        <v>240</v>
      </c>
      <c r="G746" s="233"/>
      <c r="H746" s="236">
        <v>3.8279999999999998</v>
      </c>
      <c r="I746" s="237"/>
      <c r="J746" s="233"/>
      <c r="K746" s="233"/>
      <c r="L746" s="238"/>
      <c r="M746" s="239"/>
      <c r="N746" s="240"/>
      <c r="O746" s="240"/>
      <c r="P746" s="240"/>
      <c r="Q746" s="240"/>
      <c r="R746" s="240"/>
      <c r="S746" s="240"/>
      <c r="T746" s="24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2" t="s">
        <v>171</v>
      </c>
      <c r="AU746" s="242" t="s">
        <v>167</v>
      </c>
      <c r="AV746" s="14" t="s">
        <v>167</v>
      </c>
      <c r="AW746" s="14" t="s">
        <v>33</v>
      </c>
      <c r="AX746" s="14" t="s">
        <v>71</v>
      </c>
      <c r="AY746" s="242" t="s">
        <v>157</v>
      </c>
    </row>
    <row r="747" s="14" customFormat="1">
      <c r="A747" s="14"/>
      <c r="B747" s="232"/>
      <c r="C747" s="233"/>
      <c r="D747" s="217" t="s">
        <v>171</v>
      </c>
      <c r="E747" s="234" t="s">
        <v>19</v>
      </c>
      <c r="F747" s="235" t="s">
        <v>241</v>
      </c>
      <c r="G747" s="233"/>
      <c r="H747" s="236">
        <v>1.3200000000000001</v>
      </c>
      <c r="I747" s="237"/>
      <c r="J747" s="233"/>
      <c r="K747" s="233"/>
      <c r="L747" s="238"/>
      <c r="M747" s="239"/>
      <c r="N747" s="240"/>
      <c r="O747" s="240"/>
      <c r="P747" s="240"/>
      <c r="Q747" s="240"/>
      <c r="R747" s="240"/>
      <c r="S747" s="240"/>
      <c r="T747" s="241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42" t="s">
        <v>171</v>
      </c>
      <c r="AU747" s="242" t="s">
        <v>167</v>
      </c>
      <c r="AV747" s="14" t="s">
        <v>167</v>
      </c>
      <c r="AW747" s="14" t="s">
        <v>33</v>
      </c>
      <c r="AX747" s="14" t="s">
        <v>71</v>
      </c>
      <c r="AY747" s="242" t="s">
        <v>157</v>
      </c>
    </row>
    <row r="748" s="14" customFormat="1">
      <c r="A748" s="14"/>
      <c r="B748" s="232"/>
      <c r="C748" s="233"/>
      <c r="D748" s="217" t="s">
        <v>171</v>
      </c>
      <c r="E748" s="234" t="s">
        <v>19</v>
      </c>
      <c r="F748" s="235" t="s">
        <v>242</v>
      </c>
      <c r="G748" s="233"/>
      <c r="H748" s="236">
        <v>0.98999999999999999</v>
      </c>
      <c r="I748" s="237"/>
      <c r="J748" s="233"/>
      <c r="K748" s="233"/>
      <c r="L748" s="238"/>
      <c r="M748" s="239"/>
      <c r="N748" s="240"/>
      <c r="O748" s="240"/>
      <c r="P748" s="240"/>
      <c r="Q748" s="240"/>
      <c r="R748" s="240"/>
      <c r="S748" s="240"/>
      <c r="T748" s="241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42" t="s">
        <v>171</v>
      </c>
      <c r="AU748" s="242" t="s">
        <v>167</v>
      </c>
      <c r="AV748" s="14" t="s">
        <v>167</v>
      </c>
      <c r="AW748" s="14" t="s">
        <v>33</v>
      </c>
      <c r="AX748" s="14" t="s">
        <v>71</v>
      </c>
      <c r="AY748" s="242" t="s">
        <v>157</v>
      </c>
    </row>
    <row r="749" s="13" customFormat="1">
      <c r="A749" s="13"/>
      <c r="B749" s="222"/>
      <c r="C749" s="223"/>
      <c r="D749" s="217" t="s">
        <v>171</v>
      </c>
      <c r="E749" s="224" t="s">
        <v>19</v>
      </c>
      <c r="F749" s="225" t="s">
        <v>243</v>
      </c>
      <c r="G749" s="223"/>
      <c r="H749" s="224" t="s">
        <v>19</v>
      </c>
      <c r="I749" s="226"/>
      <c r="J749" s="223"/>
      <c r="K749" s="223"/>
      <c r="L749" s="227"/>
      <c r="M749" s="228"/>
      <c r="N749" s="229"/>
      <c r="O749" s="229"/>
      <c r="P749" s="229"/>
      <c r="Q749" s="229"/>
      <c r="R749" s="229"/>
      <c r="S749" s="229"/>
      <c r="T749" s="230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1" t="s">
        <v>171</v>
      </c>
      <c r="AU749" s="231" t="s">
        <v>167</v>
      </c>
      <c r="AV749" s="13" t="s">
        <v>79</v>
      </c>
      <c r="AW749" s="13" t="s">
        <v>33</v>
      </c>
      <c r="AX749" s="13" t="s">
        <v>71</v>
      </c>
      <c r="AY749" s="231" t="s">
        <v>157</v>
      </c>
    </row>
    <row r="750" s="14" customFormat="1">
      <c r="A750" s="14"/>
      <c r="B750" s="232"/>
      <c r="C750" s="233"/>
      <c r="D750" s="217" t="s">
        <v>171</v>
      </c>
      <c r="E750" s="234" t="s">
        <v>19</v>
      </c>
      <c r="F750" s="235" t="s">
        <v>244</v>
      </c>
      <c r="G750" s="233"/>
      <c r="H750" s="236">
        <v>8.0500000000000007</v>
      </c>
      <c r="I750" s="237"/>
      <c r="J750" s="233"/>
      <c r="K750" s="233"/>
      <c r="L750" s="238"/>
      <c r="M750" s="239"/>
      <c r="N750" s="240"/>
      <c r="O750" s="240"/>
      <c r="P750" s="240"/>
      <c r="Q750" s="240"/>
      <c r="R750" s="240"/>
      <c r="S750" s="240"/>
      <c r="T750" s="24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42" t="s">
        <v>171</v>
      </c>
      <c r="AU750" s="242" t="s">
        <v>167</v>
      </c>
      <c r="AV750" s="14" t="s">
        <v>167</v>
      </c>
      <c r="AW750" s="14" t="s">
        <v>33</v>
      </c>
      <c r="AX750" s="14" t="s">
        <v>71</v>
      </c>
      <c r="AY750" s="242" t="s">
        <v>157</v>
      </c>
    </row>
    <row r="751" s="13" customFormat="1">
      <c r="A751" s="13"/>
      <c r="B751" s="222"/>
      <c r="C751" s="223"/>
      <c r="D751" s="217" t="s">
        <v>171</v>
      </c>
      <c r="E751" s="224" t="s">
        <v>19</v>
      </c>
      <c r="F751" s="225" t="s">
        <v>245</v>
      </c>
      <c r="G751" s="223"/>
      <c r="H751" s="224" t="s">
        <v>19</v>
      </c>
      <c r="I751" s="226"/>
      <c r="J751" s="223"/>
      <c r="K751" s="223"/>
      <c r="L751" s="227"/>
      <c r="M751" s="228"/>
      <c r="N751" s="229"/>
      <c r="O751" s="229"/>
      <c r="P751" s="229"/>
      <c r="Q751" s="229"/>
      <c r="R751" s="229"/>
      <c r="S751" s="229"/>
      <c r="T751" s="230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1" t="s">
        <v>171</v>
      </c>
      <c r="AU751" s="231" t="s">
        <v>167</v>
      </c>
      <c r="AV751" s="13" t="s">
        <v>79</v>
      </c>
      <c r="AW751" s="13" t="s">
        <v>33</v>
      </c>
      <c r="AX751" s="13" t="s">
        <v>71</v>
      </c>
      <c r="AY751" s="231" t="s">
        <v>157</v>
      </c>
    </row>
    <row r="752" s="13" customFormat="1">
      <c r="A752" s="13"/>
      <c r="B752" s="222"/>
      <c r="C752" s="223"/>
      <c r="D752" s="217" t="s">
        <v>171</v>
      </c>
      <c r="E752" s="224" t="s">
        <v>19</v>
      </c>
      <c r="F752" s="225" t="s">
        <v>220</v>
      </c>
      <c r="G752" s="223"/>
      <c r="H752" s="224" t="s">
        <v>19</v>
      </c>
      <c r="I752" s="226"/>
      <c r="J752" s="223"/>
      <c r="K752" s="223"/>
      <c r="L752" s="227"/>
      <c r="M752" s="228"/>
      <c r="N752" s="229"/>
      <c r="O752" s="229"/>
      <c r="P752" s="229"/>
      <c r="Q752" s="229"/>
      <c r="R752" s="229"/>
      <c r="S752" s="229"/>
      <c r="T752" s="230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1" t="s">
        <v>171</v>
      </c>
      <c r="AU752" s="231" t="s">
        <v>167</v>
      </c>
      <c r="AV752" s="13" t="s">
        <v>79</v>
      </c>
      <c r="AW752" s="13" t="s">
        <v>33</v>
      </c>
      <c r="AX752" s="13" t="s">
        <v>71</v>
      </c>
      <c r="AY752" s="231" t="s">
        <v>157</v>
      </c>
    </row>
    <row r="753" s="14" customFormat="1">
      <c r="A753" s="14"/>
      <c r="B753" s="232"/>
      <c r="C753" s="233"/>
      <c r="D753" s="217" t="s">
        <v>171</v>
      </c>
      <c r="E753" s="234" t="s">
        <v>19</v>
      </c>
      <c r="F753" s="235" t="s">
        <v>246</v>
      </c>
      <c r="G753" s="233"/>
      <c r="H753" s="236">
        <v>4.4550000000000001</v>
      </c>
      <c r="I753" s="237"/>
      <c r="J753" s="233"/>
      <c r="K753" s="233"/>
      <c r="L753" s="238"/>
      <c r="M753" s="239"/>
      <c r="N753" s="240"/>
      <c r="O753" s="240"/>
      <c r="P753" s="240"/>
      <c r="Q753" s="240"/>
      <c r="R753" s="240"/>
      <c r="S753" s="240"/>
      <c r="T753" s="241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42" t="s">
        <v>171</v>
      </c>
      <c r="AU753" s="242" t="s">
        <v>167</v>
      </c>
      <c r="AV753" s="14" t="s">
        <v>167</v>
      </c>
      <c r="AW753" s="14" t="s">
        <v>33</v>
      </c>
      <c r="AX753" s="14" t="s">
        <v>71</v>
      </c>
      <c r="AY753" s="242" t="s">
        <v>157</v>
      </c>
    </row>
    <row r="754" s="14" customFormat="1">
      <c r="A754" s="14"/>
      <c r="B754" s="232"/>
      <c r="C754" s="233"/>
      <c r="D754" s="217" t="s">
        <v>171</v>
      </c>
      <c r="E754" s="234" t="s">
        <v>19</v>
      </c>
      <c r="F754" s="235" t="s">
        <v>247</v>
      </c>
      <c r="G754" s="233"/>
      <c r="H754" s="236">
        <v>2.9700000000000002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42" t="s">
        <v>171</v>
      </c>
      <c r="AU754" s="242" t="s">
        <v>167</v>
      </c>
      <c r="AV754" s="14" t="s">
        <v>167</v>
      </c>
      <c r="AW754" s="14" t="s">
        <v>33</v>
      </c>
      <c r="AX754" s="14" t="s">
        <v>71</v>
      </c>
      <c r="AY754" s="242" t="s">
        <v>157</v>
      </c>
    </row>
    <row r="755" s="14" customFormat="1">
      <c r="A755" s="14"/>
      <c r="B755" s="232"/>
      <c r="C755" s="233"/>
      <c r="D755" s="217" t="s">
        <v>171</v>
      </c>
      <c r="E755" s="234" t="s">
        <v>19</v>
      </c>
      <c r="F755" s="235" t="s">
        <v>248</v>
      </c>
      <c r="G755" s="233"/>
      <c r="H755" s="236">
        <v>2.3759999999999999</v>
      </c>
      <c r="I755" s="237"/>
      <c r="J755" s="233"/>
      <c r="K755" s="233"/>
      <c r="L755" s="238"/>
      <c r="M755" s="239"/>
      <c r="N755" s="240"/>
      <c r="O755" s="240"/>
      <c r="P755" s="240"/>
      <c r="Q755" s="240"/>
      <c r="R755" s="240"/>
      <c r="S755" s="240"/>
      <c r="T755" s="241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42" t="s">
        <v>171</v>
      </c>
      <c r="AU755" s="242" t="s">
        <v>167</v>
      </c>
      <c r="AV755" s="14" t="s">
        <v>167</v>
      </c>
      <c r="AW755" s="14" t="s">
        <v>33</v>
      </c>
      <c r="AX755" s="14" t="s">
        <v>71</v>
      </c>
      <c r="AY755" s="242" t="s">
        <v>157</v>
      </c>
    </row>
    <row r="756" s="14" customFormat="1">
      <c r="A756" s="14"/>
      <c r="B756" s="232"/>
      <c r="C756" s="233"/>
      <c r="D756" s="217" t="s">
        <v>171</v>
      </c>
      <c r="E756" s="234" t="s">
        <v>19</v>
      </c>
      <c r="F756" s="235" t="s">
        <v>249</v>
      </c>
      <c r="G756" s="233"/>
      <c r="H756" s="236">
        <v>0.495</v>
      </c>
      <c r="I756" s="237"/>
      <c r="J756" s="233"/>
      <c r="K756" s="233"/>
      <c r="L756" s="238"/>
      <c r="M756" s="239"/>
      <c r="N756" s="240"/>
      <c r="O756" s="240"/>
      <c r="P756" s="240"/>
      <c r="Q756" s="240"/>
      <c r="R756" s="240"/>
      <c r="S756" s="240"/>
      <c r="T756" s="241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42" t="s">
        <v>171</v>
      </c>
      <c r="AU756" s="242" t="s">
        <v>167</v>
      </c>
      <c r="AV756" s="14" t="s">
        <v>167</v>
      </c>
      <c r="AW756" s="14" t="s">
        <v>33</v>
      </c>
      <c r="AX756" s="14" t="s">
        <v>71</v>
      </c>
      <c r="AY756" s="242" t="s">
        <v>157</v>
      </c>
    </row>
    <row r="757" s="14" customFormat="1">
      <c r="A757" s="14"/>
      <c r="B757" s="232"/>
      <c r="C757" s="233"/>
      <c r="D757" s="217" t="s">
        <v>171</v>
      </c>
      <c r="E757" s="234" t="s">
        <v>19</v>
      </c>
      <c r="F757" s="235" t="s">
        <v>250</v>
      </c>
      <c r="G757" s="233"/>
      <c r="H757" s="236">
        <v>0.79200000000000004</v>
      </c>
      <c r="I757" s="237"/>
      <c r="J757" s="233"/>
      <c r="K757" s="233"/>
      <c r="L757" s="238"/>
      <c r="M757" s="239"/>
      <c r="N757" s="240"/>
      <c r="O757" s="240"/>
      <c r="P757" s="240"/>
      <c r="Q757" s="240"/>
      <c r="R757" s="240"/>
      <c r="S757" s="240"/>
      <c r="T757" s="241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42" t="s">
        <v>171</v>
      </c>
      <c r="AU757" s="242" t="s">
        <v>167</v>
      </c>
      <c r="AV757" s="14" t="s">
        <v>167</v>
      </c>
      <c r="AW757" s="14" t="s">
        <v>33</v>
      </c>
      <c r="AX757" s="14" t="s">
        <v>71</v>
      </c>
      <c r="AY757" s="242" t="s">
        <v>157</v>
      </c>
    </row>
    <row r="758" s="14" customFormat="1">
      <c r="A758" s="14"/>
      <c r="B758" s="232"/>
      <c r="C758" s="233"/>
      <c r="D758" s="217" t="s">
        <v>171</v>
      </c>
      <c r="E758" s="234" t="s">
        <v>19</v>
      </c>
      <c r="F758" s="235" t="s">
        <v>251</v>
      </c>
      <c r="G758" s="233"/>
      <c r="H758" s="236">
        <v>0.495</v>
      </c>
      <c r="I758" s="237"/>
      <c r="J758" s="233"/>
      <c r="K758" s="233"/>
      <c r="L758" s="238"/>
      <c r="M758" s="239"/>
      <c r="N758" s="240"/>
      <c r="O758" s="240"/>
      <c r="P758" s="240"/>
      <c r="Q758" s="240"/>
      <c r="R758" s="240"/>
      <c r="S758" s="240"/>
      <c r="T758" s="24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42" t="s">
        <v>171</v>
      </c>
      <c r="AU758" s="242" t="s">
        <v>167</v>
      </c>
      <c r="AV758" s="14" t="s">
        <v>167</v>
      </c>
      <c r="AW758" s="14" t="s">
        <v>33</v>
      </c>
      <c r="AX758" s="14" t="s">
        <v>71</v>
      </c>
      <c r="AY758" s="242" t="s">
        <v>157</v>
      </c>
    </row>
    <row r="759" s="13" customFormat="1">
      <c r="A759" s="13"/>
      <c r="B759" s="222"/>
      <c r="C759" s="223"/>
      <c r="D759" s="217" t="s">
        <v>171</v>
      </c>
      <c r="E759" s="224" t="s">
        <v>19</v>
      </c>
      <c r="F759" s="225" t="s">
        <v>252</v>
      </c>
      <c r="G759" s="223"/>
      <c r="H759" s="224" t="s">
        <v>19</v>
      </c>
      <c r="I759" s="226"/>
      <c r="J759" s="223"/>
      <c r="K759" s="223"/>
      <c r="L759" s="227"/>
      <c r="M759" s="228"/>
      <c r="N759" s="229"/>
      <c r="O759" s="229"/>
      <c r="P759" s="229"/>
      <c r="Q759" s="229"/>
      <c r="R759" s="229"/>
      <c r="S759" s="229"/>
      <c r="T759" s="230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1" t="s">
        <v>171</v>
      </c>
      <c r="AU759" s="231" t="s">
        <v>167</v>
      </c>
      <c r="AV759" s="13" t="s">
        <v>79</v>
      </c>
      <c r="AW759" s="13" t="s">
        <v>33</v>
      </c>
      <c r="AX759" s="13" t="s">
        <v>71</v>
      </c>
      <c r="AY759" s="231" t="s">
        <v>157</v>
      </c>
    </row>
    <row r="760" s="14" customFormat="1">
      <c r="A760" s="14"/>
      <c r="B760" s="232"/>
      <c r="C760" s="233"/>
      <c r="D760" s="217" t="s">
        <v>171</v>
      </c>
      <c r="E760" s="234" t="s">
        <v>19</v>
      </c>
      <c r="F760" s="235" t="s">
        <v>253</v>
      </c>
      <c r="G760" s="233"/>
      <c r="H760" s="236">
        <v>1.617</v>
      </c>
      <c r="I760" s="237"/>
      <c r="J760" s="233"/>
      <c r="K760" s="233"/>
      <c r="L760" s="238"/>
      <c r="M760" s="239"/>
      <c r="N760" s="240"/>
      <c r="O760" s="240"/>
      <c r="P760" s="240"/>
      <c r="Q760" s="240"/>
      <c r="R760" s="240"/>
      <c r="S760" s="240"/>
      <c r="T760" s="241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42" t="s">
        <v>171</v>
      </c>
      <c r="AU760" s="242" t="s">
        <v>167</v>
      </c>
      <c r="AV760" s="14" t="s">
        <v>167</v>
      </c>
      <c r="AW760" s="14" t="s">
        <v>33</v>
      </c>
      <c r="AX760" s="14" t="s">
        <v>71</v>
      </c>
      <c r="AY760" s="242" t="s">
        <v>157</v>
      </c>
    </row>
    <row r="761" s="15" customFormat="1">
      <c r="A761" s="15"/>
      <c r="B761" s="243"/>
      <c r="C761" s="244"/>
      <c r="D761" s="217" t="s">
        <v>171</v>
      </c>
      <c r="E761" s="245" t="s">
        <v>19</v>
      </c>
      <c r="F761" s="246" t="s">
        <v>191</v>
      </c>
      <c r="G761" s="244"/>
      <c r="H761" s="247">
        <v>387.59399999999999</v>
      </c>
      <c r="I761" s="248"/>
      <c r="J761" s="244"/>
      <c r="K761" s="244"/>
      <c r="L761" s="249"/>
      <c r="M761" s="250"/>
      <c r="N761" s="251"/>
      <c r="O761" s="251"/>
      <c r="P761" s="251"/>
      <c r="Q761" s="251"/>
      <c r="R761" s="251"/>
      <c r="S761" s="251"/>
      <c r="T761" s="252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53" t="s">
        <v>171</v>
      </c>
      <c r="AU761" s="253" t="s">
        <v>167</v>
      </c>
      <c r="AV761" s="15" t="s">
        <v>166</v>
      </c>
      <c r="AW761" s="15" t="s">
        <v>33</v>
      </c>
      <c r="AX761" s="15" t="s">
        <v>79</v>
      </c>
      <c r="AY761" s="253" t="s">
        <v>157</v>
      </c>
    </row>
    <row r="762" s="12" customFormat="1" ht="20.88" customHeight="1">
      <c r="A762" s="12"/>
      <c r="B762" s="188"/>
      <c r="C762" s="189"/>
      <c r="D762" s="190" t="s">
        <v>70</v>
      </c>
      <c r="E762" s="202" t="s">
        <v>531</v>
      </c>
      <c r="F762" s="202" t="s">
        <v>532</v>
      </c>
      <c r="G762" s="189"/>
      <c r="H762" s="189"/>
      <c r="I762" s="192"/>
      <c r="J762" s="203">
        <f>BK762</f>
        <v>0</v>
      </c>
      <c r="K762" s="189"/>
      <c r="L762" s="194"/>
      <c r="M762" s="195"/>
      <c r="N762" s="196"/>
      <c r="O762" s="196"/>
      <c r="P762" s="197">
        <f>SUM(P763:P789)</f>
        <v>0</v>
      </c>
      <c r="Q762" s="196"/>
      <c r="R762" s="197">
        <f>SUM(R763:R789)</f>
        <v>0</v>
      </c>
      <c r="S762" s="196"/>
      <c r="T762" s="198">
        <f>SUM(T763:T789)</f>
        <v>0</v>
      </c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R762" s="199" t="s">
        <v>79</v>
      </c>
      <c r="AT762" s="200" t="s">
        <v>70</v>
      </c>
      <c r="AU762" s="200" t="s">
        <v>167</v>
      </c>
      <c r="AY762" s="199" t="s">
        <v>157</v>
      </c>
      <c r="BK762" s="201">
        <f>SUM(BK763:BK789)</f>
        <v>0</v>
      </c>
    </row>
    <row r="763" s="2" customFormat="1" ht="24.15" customHeight="1">
      <c r="A763" s="38"/>
      <c r="B763" s="39"/>
      <c r="C763" s="204" t="s">
        <v>533</v>
      </c>
      <c r="D763" s="204" t="s">
        <v>161</v>
      </c>
      <c r="E763" s="205" t="s">
        <v>534</v>
      </c>
      <c r="F763" s="206" t="s">
        <v>535</v>
      </c>
      <c r="G763" s="207" t="s">
        <v>164</v>
      </c>
      <c r="H763" s="208">
        <v>414</v>
      </c>
      <c r="I763" s="209"/>
      <c r="J763" s="210">
        <f>ROUND(I763*H763,2)</f>
        <v>0</v>
      </c>
      <c r="K763" s="206" t="s">
        <v>165</v>
      </c>
      <c r="L763" s="44"/>
      <c r="M763" s="211" t="s">
        <v>19</v>
      </c>
      <c r="N763" s="212" t="s">
        <v>43</v>
      </c>
      <c r="O763" s="84"/>
      <c r="P763" s="213">
        <f>O763*H763</f>
        <v>0</v>
      </c>
      <c r="Q763" s="213">
        <v>0</v>
      </c>
      <c r="R763" s="213">
        <f>Q763*H763</f>
        <v>0</v>
      </c>
      <c r="S763" s="213">
        <v>0</v>
      </c>
      <c r="T763" s="214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15" t="s">
        <v>166</v>
      </c>
      <c r="AT763" s="215" t="s">
        <v>161</v>
      </c>
      <c r="AU763" s="215" t="s">
        <v>196</v>
      </c>
      <c r="AY763" s="17" t="s">
        <v>157</v>
      </c>
      <c r="BE763" s="216">
        <f>IF(N763="základní",J763,0)</f>
        <v>0</v>
      </c>
      <c r="BF763" s="216">
        <f>IF(N763="snížená",J763,0)</f>
        <v>0</v>
      </c>
      <c r="BG763" s="216">
        <f>IF(N763="zákl. přenesená",J763,0)</f>
        <v>0</v>
      </c>
      <c r="BH763" s="216">
        <f>IF(N763="sníž. přenesená",J763,0)</f>
        <v>0</v>
      </c>
      <c r="BI763" s="216">
        <f>IF(N763="nulová",J763,0)</f>
        <v>0</v>
      </c>
      <c r="BJ763" s="17" t="s">
        <v>167</v>
      </c>
      <c r="BK763" s="216">
        <f>ROUND(I763*H763,2)</f>
        <v>0</v>
      </c>
      <c r="BL763" s="17" t="s">
        <v>166</v>
      </c>
      <c r="BM763" s="215" t="s">
        <v>536</v>
      </c>
    </row>
    <row r="764" s="2" customFormat="1">
      <c r="A764" s="38"/>
      <c r="B764" s="39"/>
      <c r="C764" s="40"/>
      <c r="D764" s="217" t="s">
        <v>169</v>
      </c>
      <c r="E764" s="40"/>
      <c r="F764" s="218" t="s">
        <v>537</v>
      </c>
      <c r="G764" s="40"/>
      <c r="H764" s="40"/>
      <c r="I764" s="219"/>
      <c r="J764" s="40"/>
      <c r="K764" s="40"/>
      <c r="L764" s="44"/>
      <c r="M764" s="220"/>
      <c r="N764" s="221"/>
      <c r="O764" s="84"/>
      <c r="P764" s="84"/>
      <c r="Q764" s="84"/>
      <c r="R764" s="84"/>
      <c r="S764" s="84"/>
      <c r="T764" s="85"/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T764" s="17" t="s">
        <v>169</v>
      </c>
      <c r="AU764" s="17" t="s">
        <v>196</v>
      </c>
    </row>
    <row r="765" s="14" customFormat="1">
      <c r="A765" s="14"/>
      <c r="B765" s="232"/>
      <c r="C765" s="233"/>
      <c r="D765" s="217" t="s">
        <v>171</v>
      </c>
      <c r="E765" s="234" t="s">
        <v>19</v>
      </c>
      <c r="F765" s="235" t="s">
        <v>538</v>
      </c>
      <c r="G765" s="233"/>
      <c r="H765" s="236">
        <v>414</v>
      </c>
      <c r="I765" s="237"/>
      <c r="J765" s="233"/>
      <c r="K765" s="233"/>
      <c r="L765" s="238"/>
      <c r="M765" s="239"/>
      <c r="N765" s="240"/>
      <c r="O765" s="240"/>
      <c r="P765" s="240"/>
      <c r="Q765" s="240"/>
      <c r="R765" s="240"/>
      <c r="S765" s="240"/>
      <c r="T765" s="241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42" t="s">
        <v>171</v>
      </c>
      <c r="AU765" s="242" t="s">
        <v>196</v>
      </c>
      <c r="AV765" s="14" t="s">
        <v>167</v>
      </c>
      <c r="AW765" s="14" t="s">
        <v>33</v>
      </c>
      <c r="AX765" s="14" t="s">
        <v>79</v>
      </c>
      <c r="AY765" s="242" t="s">
        <v>157</v>
      </c>
    </row>
    <row r="766" s="2" customFormat="1" ht="24.15" customHeight="1">
      <c r="A766" s="38"/>
      <c r="B766" s="39"/>
      <c r="C766" s="204" t="s">
        <v>539</v>
      </c>
      <c r="D766" s="204" t="s">
        <v>161</v>
      </c>
      <c r="E766" s="205" t="s">
        <v>540</v>
      </c>
      <c r="F766" s="206" t="s">
        <v>541</v>
      </c>
      <c r="G766" s="207" t="s">
        <v>164</v>
      </c>
      <c r="H766" s="208">
        <v>24840</v>
      </c>
      <c r="I766" s="209"/>
      <c r="J766" s="210">
        <f>ROUND(I766*H766,2)</f>
        <v>0</v>
      </c>
      <c r="K766" s="206" t="s">
        <v>165</v>
      </c>
      <c r="L766" s="44"/>
      <c r="M766" s="211" t="s">
        <v>19</v>
      </c>
      <c r="N766" s="212" t="s">
        <v>43</v>
      </c>
      <c r="O766" s="84"/>
      <c r="P766" s="213">
        <f>O766*H766</f>
        <v>0</v>
      </c>
      <c r="Q766" s="213">
        <v>0</v>
      </c>
      <c r="R766" s="213">
        <f>Q766*H766</f>
        <v>0</v>
      </c>
      <c r="S766" s="213">
        <v>0</v>
      </c>
      <c r="T766" s="214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15" t="s">
        <v>166</v>
      </c>
      <c r="AT766" s="215" t="s">
        <v>161</v>
      </c>
      <c r="AU766" s="215" t="s">
        <v>196</v>
      </c>
      <c r="AY766" s="17" t="s">
        <v>157</v>
      </c>
      <c r="BE766" s="216">
        <f>IF(N766="základní",J766,0)</f>
        <v>0</v>
      </c>
      <c r="BF766" s="216">
        <f>IF(N766="snížená",J766,0)</f>
        <v>0</v>
      </c>
      <c r="BG766" s="216">
        <f>IF(N766="zákl. přenesená",J766,0)</f>
        <v>0</v>
      </c>
      <c r="BH766" s="216">
        <f>IF(N766="sníž. přenesená",J766,0)</f>
        <v>0</v>
      </c>
      <c r="BI766" s="216">
        <f>IF(N766="nulová",J766,0)</f>
        <v>0</v>
      </c>
      <c r="BJ766" s="17" t="s">
        <v>167</v>
      </c>
      <c r="BK766" s="216">
        <f>ROUND(I766*H766,2)</f>
        <v>0</v>
      </c>
      <c r="BL766" s="17" t="s">
        <v>166</v>
      </c>
      <c r="BM766" s="215" t="s">
        <v>542</v>
      </c>
    </row>
    <row r="767" s="2" customFormat="1">
      <c r="A767" s="38"/>
      <c r="B767" s="39"/>
      <c r="C767" s="40"/>
      <c r="D767" s="217" t="s">
        <v>169</v>
      </c>
      <c r="E767" s="40"/>
      <c r="F767" s="218" t="s">
        <v>543</v>
      </c>
      <c r="G767" s="40"/>
      <c r="H767" s="40"/>
      <c r="I767" s="219"/>
      <c r="J767" s="40"/>
      <c r="K767" s="40"/>
      <c r="L767" s="44"/>
      <c r="M767" s="220"/>
      <c r="N767" s="221"/>
      <c r="O767" s="84"/>
      <c r="P767" s="84"/>
      <c r="Q767" s="84"/>
      <c r="R767" s="84"/>
      <c r="S767" s="84"/>
      <c r="T767" s="85"/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T767" s="17" t="s">
        <v>169</v>
      </c>
      <c r="AU767" s="17" t="s">
        <v>196</v>
      </c>
    </row>
    <row r="768" s="14" customFormat="1">
      <c r="A768" s="14"/>
      <c r="B768" s="232"/>
      <c r="C768" s="233"/>
      <c r="D768" s="217" t="s">
        <v>171</v>
      </c>
      <c r="E768" s="234" t="s">
        <v>19</v>
      </c>
      <c r="F768" s="235" t="s">
        <v>538</v>
      </c>
      <c r="G768" s="233"/>
      <c r="H768" s="236">
        <v>414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42" t="s">
        <v>171</v>
      </c>
      <c r="AU768" s="242" t="s">
        <v>196</v>
      </c>
      <c r="AV768" s="14" t="s">
        <v>167</v>
      </c>
      <c r="AW768" s="14" t="s">
        <v>33</v>
      </c>
      <c r="AX768" s="14" t="s">
        <v>79</v>
      </c>
      <c r="AY768" s="242" t="s">
        <v>157</v>
      </c>
    </row>
    <row r="769" s="14" customFormat="1">
      <c r="A769" s="14"/>
      <c r="B769" s="232"/>
      <c r="C769" s="233"/>
      <c r="D769" s="217" t="s">
        <v>171</v>
      </c>
      <c r="E769" s="233"/>
      <c r="F769" s="235" t="s">
        <v>544</v>
      </c>
      <c r="G769" s="233"/>
      <c r="H769" s="236">
        <v>24840</v>
      </c>
      <c r="I769" s="237"/>
      <c r="J769" s="233"/>
      <c r="K769" s="233"/>
      <c r="L769" s="238"/>
      <c r="M769" s="239"/>
      <c r="N769" s="240"/>
      <c r="O769" s="240"/>
      <c r="P769" s="240"/>
      <c r="Q769" s="240"/>
      <c r="R769" s="240"/>
      <c r="S769" s="240"/>
      <c r="T769" s="241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42" t="s">
        <v>171</v>
      </c>
      <c r="AU769" s="242" t="s">
        <v>196</v>
      </c>
      <c r="AV769" s="14" t="s">
        <v>167</v>
      </c>
      <c r="AW769" s="14" t="s">
        <v>4</v>
      </c>
      <c r="AX769" s="14" t="s">
        <v>79</v>
      </c>
      <c r="AY769" s="242" t="s">
        <v>157</v>
      </c>
    </row>
    <row r="770" s="2" customFormat="1" ht="24.15" customHeight="1">
      <c r="A770" s="38"/>
      <c r="B770" s="39"/>
      <c r="C770" s="204" t="s">
        <v>545</v>
      </c>
      <c r="D770" s="204" t="s">
        <v>161</v>
      </c>
      <c r="E770" s="205" t="s">
        <v>546</v>
      </c>
      <c r="F770" s="206" t="s">
        <v>547</v>
      </c>
      <c r="G770" s="207" t="s">
        <v>164</v>
      </c>
      <c r="H770" s="208">
        <v>414</v>
      </c>
      <c r="I770" s="209"/>
      <c r="J770" s="210">
        <f>ROUND(I770*H770,2)</f>
        <v>0</v>
      </c>
      <c r="K770" s="206" t="s">
        <v>165</v>
      </c>
      <c r="L770" s="44"/>
      <c r="M770" s="211" t="s">
        <v>19</v>
      </c>
      <c r="N770" s="212" t="s">
        <v>43</v>
      </c>
      <c r="O770" s="84"/>
      <c r="P770" s="213">
        <f>O770*H770</f>
        <v>0</v>
      </c>
      <c r="Q770" s="213">
        <v>0</v>
      </c>
      <c r="R770" s="213">
        <f>Q770*H770</f>
        <v>0</v>
      </c>
      <c r="S770" s="213">
        <v>0</v>
      </c>
      <c r="T770" s="214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15" t="s">
        <v>166</v>
      </c>
      <c r="AT770" s="215" t="s">
        <v>161</v>
      </c>
      <c r="AU770" s="215" t="s">
        <v>196</v>
      </c>
      <c r="AY770" s="17" t="s">
        <v>157</v>
      </c>
      <c r="BE770" s="216">
        <f>IF(N770="základní",J770,0)</f>
        <v>0</v>
      </c>
      <c r="BF770" s="216">
        <f>IF(N770="snížená",J770,0)</f>
        <v>0</v>
      </c>
      <c r="BG770" s="216">
        <f>IF(N770="zákl. přenesená",J770,0)</f>
        <v>0</v>
      </c>
      <c r="BH770" s="216">
        <f>IF(N770="sníž. přenesená",J770,0)</f>
        <v>0</v>
      </c>
      <c r="BI770" s="216">
        <f>IF(N770="nulová",J770,0)</f>
        <v>0</v>
      </c>
      <c r="BJ770" s="17" t="s">
        <v>167</v>
      </c>
      <c r="BK770" s="216">
        <f>ROUND(I770*H770,2)</f>
        <v>0</v>
      </c>
      <c r="BL770" s="17" t="s">
        <v>166</v>
      </c>
      <c r="BM770" s="215" t="s">
        <v>548</v>
      </c>
    </row>
    <row r="771" s="2" customFormat="1">
      <c r="A771" s="38"/>
      <c r="B771" s="39"/>
      <c r="C771" s="40"/>
      <c r="D771" s="217" t="s">
        <v>169</v>
      </c>
      <c r="E771" s="40"/>
      <c r="F771" s="218" t="s">
        <v>549</v>
      </c>
      <c r="G771" s="40"/>
      <c r="H771" s="40"/>
      <c r="I771" s="219"/>
      <c r="J771" s="40"/>
      <c r="K771" s="40"/>
      <c r="L771" s="44"/>
      <c r="M771" s="220"/>
      <c r="N771" s="221"/>
      <c r="O771" s="84"/>
      <c r="P771" s="84"/>
      <c r="Q771" s="84"/>
      <c r="R771" s="84"/>
      <c r="S771" s="84"/>
      <c r="T771" s="85"/>
      <c r="U771" s="38"/>
      <c r="V771" s="38"/>
      <c r="W771" s="38"/>
      <c r="X771" s="38"/>
      <c r="Y771" s="38"/>
      <c r="Z771" s="38"/>
      <c r="AA771" s="38"/>
      <c r="AB771" s="38"/>
      <c r="AC771" s="38"/>
      <c r="AD771" s="38"/>
      <c r="AE771" s="38"/>
      <c r="AT771" s="17" t="s">
        <v>169</v>
      </c>
      <c r="AU771" s="17" t="s">
        <v>196</v>
      </c>
    </row>
    <row r="772" s="14" customFormat="1">
      <c r="A772" s="14"/>
      <c r="B772" s="232"/>
      <c r="C772" s="233"/>
      <c r="D772" s="217" t="s">
        <v>171</v>
      </c>
      <c r="E772" s="234" t="s">
        <v>19</v>
      </c>
      <c r="F772" s="235" t="s">
        <v>538</v>
      </c>
      <c r="G772" s="233"/>
      <c r="H772" s="236">
        <v>414</v>
      </c>
      <c r="I772" s="237"/>
      <c r="J772" s="233"/>
      <c r="K772" s="233"/>
      <c r="L772" s="238"/>
      <c r="M772" s="239"/>
      <c r="N772" s="240"/>
      <c r="O772" s="240"/>
      <c r="P772" s="240"/>
      <c r="Q772" s="240"/>
      <c r="R772" s="240"/>
      <c r="S772" s="240"/>
      <c r="T772" s="241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42" t="s">
        <v>171</v>
      </c>
      <c r="AU772" s="242" t="s">
        <v>196</v>
      </c>
      <c r="AV772" s="14" t="s">
        <v>167</v>
      </c>
      <c r="AW772" s="14" t="s">
        <v>33</v>
      </c>
      <c r="AX772" s="14" t="s">
        <v>79</v>
      </c>
      <c r="AY772" s="242" t="s">
        <v>157</v>
      </c>
    </row>
    <row r="773" s="2" customFormat="1" ht="14.4" customHeight="1">
      <c r="A773" s="38"/>
      <c r="B773" s="39"/>
      <c r="C773" s="204" t="s">
        <v>550</v>
      </c>
      <c r="D773" s="204" t="s">
        <v>161</v>
      </c>
      <c r="E773" s="205" t="s">
        <v>551</v>
      </c>
      <c r="F773" s="206" t="s">
        <v>552</v>
      </c>
      <c r="G773" s="207" t="s">
        <v>164</v>
      </c>
      <c r="H773" s="208">
        <v>414</v>
      </c>
      <c r="I773" s="209"/>
      <c r="J773" s="210">
        <f>ROUND(I773*H773,2)</f>
        <v>0</v>
      </c>
      <c r="K773" s="206" t="s">
        <v>165</v>
      </c>
      <c r="L773" s="44"/>
      <c r="M773" s="211" t="s">
        <v>19</v>
      </c>
      <c r="N773" s="212" t="s">
        <v>43</v>
      </c>
      <c r="O773" s="84"/>
      <c r="P773" s="213">
        <f>O773*H773</f>
        <v>0</v>
      </c>
      <c r="Q773" s="213">
        <v>0</v>
      </c>
      <c r="R773" s="213">
        <f>Q773*H773</f>
        <v>0</v>
      </c>
      <c r="S773" s="213">
        <v>0</v>
      </c>
      <c r="T773" s="214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15" t="s">
        <v>166</v>
      </c>
      <c r="AT773" s="215" t="s">
        <v>161</v>
      </c>
      <c r="AU773" s="215" t="s">
        <v>196</v>
      </c>
      <c r="AY773" s="17" t="s">
        <v>157</v>
      </c>
      <c r="BE773" s="216">
        <f>IF(N773="základní",J773,0)</f>
        <v>0</v>
      </c>
      <c r="BF773" s="216">
        <f>IF(N773="snížená",J773,0)</f>
        <v>0</v>
      </c>
      <c r="BG773" s="216">
        <f>IF(N773="zákl. přenesená",J773,0)</f>
        <v>0</v>
      </c>
      <c r="BH773" s="216">
        <f>IF(N773="sníž. přenesená",J773,0)</f>
        <v>0</v>
      </c>
      <c r="BI773" s="216">
        <f>IF(N773="nulová",J773,0)</f>
        <v>0</v>
      </c>
      <c r="BJ773" s="17" t="s">
        <v>167</v>
      </c>
      <c r="BK773" s="216">
        <f>ROUND(I773*H773,2)</f>
        <v>0</v>
      </c>
      <c r="BL773" s="17" t="s">
        <v>166</v>
      </c>
      <c r="BM773" s="215" t="s">
        <v>553</v>
      </c>
    </row>
    <row r="774" s="2" customFormat="1">
      <c r="A774" s="38"/>
      <c r="B774" s="39"/>
      <c r="C774" s="40"/>
      <c r="D774" s="217" t="s">
        <v>169</v>
      </c>
      <c r="E774" s="40"/>
      <c r="F774" s="218" t="s">
        <v>554</v>
      </c>
      <c r="G774" s="40"/>
      <c r="H774" s="40"/>
      <c r="I774" s="219"/>
      <c r="J774" s="40"/>
      <c r="K774" s="40"/>
      <c r="L774" s="44"/>
      <c r="M774" s="220"/>
      <c r="N774" s="221"/>
      <c r="O774" s="84"/>
      <c r="P774" s="84"/>
      <c r="Q774" s="84"/>
      <c r="R774" s="84"/>
      <c r="S774" s="84"/>
      <c r="T774" s="85"/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T774" s="17" t="s">
        <v>169</v>
      </c>
      <c r="AU774" s="17" t="s">
        <v>196</v>
      </c>
    </row>
    <row r="775" s="14" customFormat="1">
      <c r="A775" s="14"/>
      <c r="B775" s="232"/>
      <c r="C775" s="233"/>
      <c r="D775" s="217" t="s">
        <v>171</v>
      </c>
      <c r="E775" s="234" t="s">
        <v>19</v>
      </c>
      <c r="F775" s="235" t="s">
        <v>538</v>
      </c>
      <c r="G775" s="233"/>
      <c r="H775" s="236">
        <v>414</v>
      </c>
      <c r="I775" s="237"/>
      <c r="J775" s="233"/>
      <c r="K775" s="233"/>
      <c r="L775" s="238"/>
      <c r="M775" s="239"/>
      <c r="N775" s="240"/>
      <c r="O775" s="240"/>
      <c r="P775" s="240"/>
      <c r="Q775" s="240"/>
      <c r="R775" s="240"/>
      <c r="S775" s="240"/>
      <c r="T775" s="241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42" t="s">
        <v>171</v>
      </c>
      <c r="AU775" s="242" t="s">
        <v>196</v>
      </c>
      <c r="AV775" s="14" t="s">
        <v>167</v>
      </c>
      <c r="AW775" s="14" t="s">
        <v>33</v>
      </c>
      <c r="AX775" s="14" t="s">
        <v>79</v>
      </c>
      <c r="AY775" s="242" t="s">
        <v>157</v>
      </c>
    </row>
    <row r="776" s="2" customFormat="1" ht="14.4" customHeight="1">
      <c r="A776" s="38"/>
      <c r="B776" s="39"/>
      <c r="C776" s="204" t="s">
        <v>555</v>
      </c>
      <c r="D776" s="204" t="s">
        <v>161</v>
      </c>
      <c r="E776" s="205" t="s">
        <v>556</v>
      </c>
      <c r="F776" s="206" t="s">
        <v>557</v>
      </c>
      <c r="G776" s="207" t="s">
        <v>164</v>
      </c>
      <c r="H776" s="208">
        <v>24840</v>
      </c>
      <c r="I776" s="209"/>
      <c r="J776" s="210">
        <f>ROUND(I776*H776,2)</f>
        <v>0</v>
      </c>
      <c r="K776" s="206" t="s">
        <v>165</v>
      </c>
      <c r="L776" s="44"/>
      <c r="M776" s="211" t="s">
        <v>19</v>
      </c>
      <c r="N776" s="212" t="s">
        <v>43</v>
      </c>
      <c r="O776" s="84"/>
      <c r="P776" s="213">
        <f>O776*H776</f>
        <v>0</v>
      </c>
      <c r="Q776" s="213">
        <v>0</v>
      </c>
      <c r="R776" s="213">
        <f>Q776*H776</f>
        <v>0</v>
      </c>
      <c r="S776" s="213">
        <v>0</v>
      </c>
      <c r="T776" s="214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15" t="s">
        <v>166</v>
      </c>
      <c r="AT776" s="215" t="s">
        <v>161</v>
      </c>
      <c r="AU776" s="215" t="s">
        <v>196</v>
      </c>
      <c r="AY776" s="17" t="s">
        <v>157</v>
      </c>
      <c r="BE776" s="216">
        <f>IF(N776="základní",J776,0)</f>
        <v>0</v>
      </c>
      <c r="BF776" s="216">
        <f>IF(N776="snížená",J776,0)</f>
        <v>0</v>
      </c>
      <c r="BG776" s="216">
        <f>IF(N776="zákl. přenesená",J776,0)</f>
        <v>0</v>
      </c>
      <c r="BH776" s="216">
        <f>IF(N776="sníž. přenesená",J776,0)</f>
        <v>0</v>
      </c>
      <c r="BI776" s="216">
        <f>IF(N776="nulová",J776,0)</f>
        <v>0</v>
      </c>
      <c r="BJ776" s="17" t="s">
        <v>167</v>
      </c>
      <c r="BK776" s="216">
        <f>ROUND(I776*H776,2)</f>
        <v>0</v>
      </c>
      <c r="BL776" s="17" t="s">
        <v>166</v>
      </c>
      <c r="BM776" s="215" t="s">
        <v>558</v>
      </c>
    </row>
    <row r="777" s="2" customFormat="1">
      <c r="A777" s="38"/>
      <c r="B777" s="39"/>
      <c r="C777" s="40"/>
      <c r="D777" s="217" t="s">
        <v>169</v>
      </c>
      <c r="E777" s="40"/>
      <c r="F777" s="218" t="s">
        <v>559</v>
      </c>
      <c r="G777" s="40"/>
      <c r="H777" s="40"/>
      <c r="I777" s="219"/>
      <c r="J777" s="40"/>
      <c r="K777" s="40"/>
      <c r="L777" s="44"/>
      <c r="M777" s="220"/>
      <c r="N777" s="221"/>
      <c r="O777" s="84"/>
      <c r="P777" s="84"/>
      <c r="Q777" s="84"/>
      <c r="R777" s="84"/>
      <c r="S777" s="84"/>
      <c r="T777" s="85"/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T777" s="17" t="s">
        <v>169</v>
      </c>
      <c r="AU777" s="17" t="s">
        <v>196</v>
      </c>
    </row>
    <row r="778" s="14" customFormat="1">
      <c r="A778" s="14"/>
      <c r="B778" s="232"/>
      <c r="C778" s="233"/>
      <c r="D778" s="217" t="s">
        <v>171</v>
      </c>
      <c r="E778" s="234" t="s">
        <v>19</v>
      </c>
      <c r="F778" s="235" t="s">
        <v>538</v>
      </c>
      <c r="G778" s="233"/>
      <c r="H778" s="236">
        <v>414</v>
      </c>
      <c r="I778" s="237"/>
      <c r="J778" s="233"/>
      <c r="K778" s="233"/>
      <c r="L778" s="238"/>
      <c r="M778" s="239"/>
      <c r="N778" s="240"/>
      <c r="O778" s="240"/>
      <c r="P778" s="240"/>
      <c r="Q778" s="240"/>
      <c r="R778" s="240"/>
      <c r="S778" s="240"/>
      <c r="T778" s="241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42" t="s">
        <v>171</v>
      </c>
      <c r="AU778" s="242" t="s">
        <v>196</v>
      </c>
      <c r="AV778" s="14" t="s">
        <v>167</v>
      </c>
      <c r="AW778" s="14" t="s">
        <v>33</v>
      </c>
      <c r="AX778" s="14" t="s">
        <v>79</v>
      </c>
      <c r="AY778" s="242" t="s">
        <v>157</v>
      </c>
    </row>
    <row r="779" s="14" customFormat="1">
      <c r="A779" s="14"/>
      <c r="B779" s="232"/>
      <c r="C779" s="233"/>
      <c r="D779" s="217" t="s">
        <v>171</v>
      </c>
      <c r="E779" s="233"/>
      <c r="F779" s="235" t="s">
        <v>544</v>
      </c>
      <c r="G779" s="233"/>
      <c r="H779" s="236">
        <v>24840</v>
      </c>
      <c r="I779" s="237"/>
      <c r="J779" s="233"/>
      <c r="K779" s="233"/>
      <c r="L779" s="238"/>
      <c r="M779" s="239"/>
      <c r="N779" s="240"/>
      <c r="O779" s="240"/>
      <c r="P779" s="240"/>
      <c r="Q779" s="240"/>
      <c r="R779" s="240"/>
      <c r="S779" s="240"/>
      <c r="T779" s="241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42" t="s">
        <v>171</v>
      </c>
      <c r="AU779" s="242" t="s">
        <v>196</v>
      </c>
      <c r="AV779" s="14" t="s">
        <v>167</v>
      </c>
      <c r="AW779" s="14" t="s">
        <v>4</v>
      </c>
      <c r="AX779" s="14" t="s">
        <v>79</v>
      </c>
      <c r="AY779" s="242" t="s">
        <v>157</v>
      </c>
    </row>
    <row r="780" s="2" customFormat="1" ht="14.4" customHeight="1">
      <c r="A780" s="38"/>
      <c r="B780" s="39"/>
      <c r="C780" s="204" t="s">
        <v>560</v>
      </c>
      <c r="D780" s="204" t="s">
        <v>161</v>
      </c>
      <c r="E780" s="205" t="s">
        <v>561</v>
      </c>
      <c r="F780" s="206" t="s">
        <v>562</v>
      </c>
      <c r="G780" s="207" t="s">
        <v>164</v>
      </c>
      <c r="H780" s="208">
        <v>414</v>
      </c>
      <c r="I780" s="209"/>
      <c r="J780" s="210">
        <f>ROUND(I780*H780,2)</f>
        <v>0</v>
      </c>
      <c r="K780" s="206" t="s">
        <v>165</v>
      </c>
      <c r="L780" s="44"/>
      <c r="M780" s="211" t="s">
        <v>19</v>
      </c>
      <c r="N780" s="212" t="s">
        <v>43</v>
      </c>
      <c r="O780" s="84"/>
      <c r="P780" s="213">
        <f>O780*H780</f>
        <v>0</v>
      </c>
      <c r="Q780" s="213">
        <v>0</v>
      </c>
      <c r="R780" s="213">
        <f>Q780*H780</f>
        <v>0</v>
      </c>
      <c r="S780" s="213">
        <v>0</v>
      </c>
      <c r="T780" s="214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15" t="s">
        <v>166</v>
      </c>
      <c r="AT780" s="215" t="s">
        <v>161</v>
      </c>
      <c r="AU780" s="215" t="s">
        <v>196</v>
      </c>
      <c r="AY780" s="17" t="s">
        <v>157</v>
      </c>
      <c r="BE780" s="216">
        <f>IF(N780="základní",J780,0)</f>
        <v>0</v>
      </c>
      <c r="BF780" s="216">
        <f>IF(N780="snížená",J780,0)</f>
        <v>0</v>
      </c>
      <c r="BG780" s="216">
        <f>IF(N780="zákl. přenesená",J780,0)</f>
        <v>0</v>
      </c>
      <c r="BH780" s="216">
        <f>IF(N780="sníž. přenesená",J780,0)</f>
        <v>0</v>
      </c>
      <c r="BI780" s="216">
        <f>IF(N780="nulová",J780,0)</f>
        <v>0</v>
      </c>
      <c r="BJ780" s="17" t="s">
        <v>167</v>
      </c>
      <c r="BK780" s="216">
        <f>ROUND(I780*H780,2)</f>
        <v>0</v>
      </c>
      <c r="BL780" s="17" t="s">
        <v>166</v>
      </c>
      <c r="BM780" s="215" t="s">
        <v>563</v>
      </c>
    </row>
    <row r="781" s="2" customFormat="1">
      <c r="A781" s="38"/>
      <c r="B781" s="39"/>
      <c r="C781" s="40"/>
      <c r="D781" s="217" t="s">
        <v>169</v>
      </c>
      <c r="E781" s="40"/>
      <c r="F781" s="218" t="s">
        <v>564</v>
      </c>
      <c r="G781" s="40"/>
      <c r="H781" s="40"/>
      <c r="I781" s="219"/>
      <c r="J781" s="40"/>
      <c r="K781" s="40"/>
      <c r="L781" s="44"/>
      <c r="M781" s="220"/>
      <c r="N781" s="221"/>
      <c r="O781" s="84"/>
      <c r="P781" s="84"/>
      <c r="Q781" s="84"/>
      <c r="R781" s="84"/>
      <c r="S781" s="84"/>
      <c r="T781" s="85"/>
      <c r="U781" s="38"/>
      <c r="V781" s="38"/>
      <c r="W781" s="38"/>
      <c r="X781" s="38"/>
      <c r="Y781" s="38"/>
      <c r="Z781" s="38"/>
      <c r="AA781" s="38"/>
      <c r="AB781" s="38"/>
      <c r="AC781" s="38"/>
      <c r="AD781" s="38"/>
      <c r="AE781" s="38"/>
      <c r="AT781" s="17" t="s">
        <v>169</v>
      </c>
      <c r="AU781" s="17" t="s">
        <v>196</v>
      </c>
    </row>
    <row r="782" s="14" customFormat="1">
      <c r="A782" s="14"/>
      <c r="B782" s="232"/>
      <c r="C782" s="233"/>
      <c r="D782" s="217" t="s">
        <v>171</v>
      </c>
      <c r="E782" s="234" t="s">
        <v>19</v>
      </c>
      <c r="F782" s="235" t="s">
        <v>538</v>
      </c>
      <c r="G782" s="233"/>
      <c r="H782" s="236">
        <v>414</v>
      </c>
      <c r="I782" s="237"/>
      <c r="J782" s="233"/>
      <c r="K782" s="233"/>
      <c r="L782" s="238"/>
      <c r="M782" s="239"/>
      <c r="N782" s="240"/>
      <c r="O782" s="240"/>
      <c r="P782" s="240"/>
      <c r="Q782" s="240"/>
      <c r="R782" s="240"/>
      <c r="S782" s="240"/>
      <c r="T782" s="241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42" t="s">
        <v>171</v>
      </c>
      <c r="AU782" s="242" t="s">
        <v>196</v>
      </c>
      <c r="AV782" s="14" t="s">
        <v>167</v>
      </c>
      <c r="AW782" s="14" t="s">
        <v>33</v>
      </c>
      <c r="AX782" s="14" t="s">
        <v>79</v>
      </c>
      <c r="AY782" s="242" t="s">
        <v>157</v>
      </c>
    </row>
    <row r="783" s="2" customFormat="1" ht="14.4" customHeight="1">
      <c r="A783" s="38"/>
      <c r="B783" s="39"/>
      <c r="C783" s="204" t="s">
        <v>565</v>
      </c>
      <c r="D783" s="204" t="s">
        <v>161</v>
      </c>
      <c r="E783" s="205" t="s">
        <v>566</v>
      </c>
      <c r="F783" s="206" t="s">
        <v>567</v>
      </c>
      <c r="G783" s="207" t="s">
        <v>274</v>
      </c>
      <c r="H783" s="208">
        <v>2.5</v>
      </c>
      <c r="I783" s="209"/>
      <c r="J783" s="210">
        <f>ROUND(I783*H783,2)</f>
        <v>0</v>
      </c>
      <c r="K783" s="206" t="s">
        <v>165</v>
      </c>
      <c r="L783" s="44"/>
      <c r="M783" s="211" t="s">
        <v>19</v>
      </c>
      <c r="N783" s="212" t="s">
        <v>43</v>
      </c>
      <c r="O783" s="84"/>
      <c r="P783" s="213">
        <f>O783*H783</f>
        <v>0</v>
      </c>
      <c r="Q783" s="213">
        <v>0</v>
      </c>
      <c r="R783" s="213">
        <f>Q783*H783</f>
        <v>0</v>
      </c>
      <c r="S783" s="213">
        <v>0</v>
      </c>
      <c r="T783" s="214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15" t="s">
        <v>166</v>
      </c>
      <c r="AT783" s="215" t="s">
        <v>161</v>
      </c>
      <c r="AU783" s="215" t="s">
        <v>196</v>
      </c>
      <c r="AY783" s="17" t="s">
        <v>157</v>
      </c>
      <c r="BE783" s="216">
        <f>IF(N783="základní",J783,0)</f>
        <v>0</v>
      </c>
      <c r="BF783" s="216">
        <f>IF(N783="snížená",J783,0)</f>
        <v>0</v>
      </c>
      <c r="BG783" s="216">
        <f>IF(N783="zákl. přenesená",J783,0)</f>
        <v>0</v>
      </c>
      <c r="BH783" s="216">
        <f>IF(N783="sníž. přenesená",J783,0)</f>
        <v>0</v>
      </c>
      <c r="BI783" s="216">
        <f>IF(N783="nulová",J783,0)</f>
        <v>0</v>
      </c>
      <c r="BJ783" s="17" t="s">
        <v>167</v>
      </c>
      <c r="BK783" s="216">
        <f>ROUND(I783*H783,2)</f>
        <v>0</v>
      </c>
      <c r="BL783" s="17" t="s">
        <v>166</v>
      </c>
      <c r="BM783" s="215" t="s">
        <v>568</v>
      </c>
    </row>
    <row r="784" s="2" customFormat="1">
      <c r="A784" s="38"/>
      <c r="B784" s="39"/>
      <c r="C784" s="40"/>
      <c r="D784" s="217" t="s">
        <v>169</v>
      </c>
      <c r="E784" s="40"/>
      <c r="F784" s="218" t="s">
        <v>569</v>
      </c>
      <c r="G784" s="40"/>
      <c r="H784" s="40"/>
      <c r="I784" s="219"/>
      <c r="J784" s="40"/>
      <c r="K784" s="40"/>
      <c r="L784" s="44"/>
      <c r="M784" s="220"/>
      <c r="N784" s="221"/>
      <c r="O784" s="84"/>
      <c r="P784" s="84"/>
      <c r="Q784" s="84"/>
      <c r="R784" s="84"/>
      <c r="S784" s="84"/>
      <c r="T784" s="85"/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T784" s="17" t="s">
        <v>169</v>
      </c>
      <c r="AU784" s="17" t="s">
        <v>196</v>
      </c>
    </row>
    <row r="785" s="2" customFormat="1" ht="24.15" customHeight="1">
      <c r="A785" s="38"/>
      <c r="B785" s="39"/>
      <c r="C785" s="204" t="s">
        <v>570</v>
      </c>
      <c r="D785" s="204" t="s">
        <v>161</v>
      </c>
      <c r="E785" s="205" t="s">
        <v>571</v>
      </c>
      <c r="F785" s="206" t="s">
        <v>572</v>
      </c>
      <c r="G785" s="207" t="s">
        <v>274</v>
      </c>
      <c r="H785" s="208">
        <v>150</v>
      </c>
      <c r="I785" s="209"/>
      <c r="J785" s="210">
        <f>ROUND(I785*H785,2)</f>
        <v>0</v>
      </c>
      <c r="K785" s="206" t="s">
        <v>165</v>
      </c>
      <c r="L785" s="44"/>
      <c r="M785" s="211" t="s">
        <v>19</v>
      </c>
      <c r="N785" s="212" t="s">
        <v>43</v>
      </c>
      <c r="O785" s="84"/>
      <c r="P785" s="213">
        <f>O785*H785</f>
        <v>0</v>
      </c>
      <c r="Q785" s="213">
        <v>0</v>
      </c>
      <c r="R785" s="213">
        <f>Q785*H785</f>
        <v>0</v>
      </c>
      <c r="S785" s="213">
        <v>0</v>
      </c>
      <c r="T785" s="214">
        <f>S785*H785</f>
        <v>0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15" t="s">
        <v>166</v>
      </c>
      <c r="AT785" s="215" t="s">
        <v>161</v>
      </c>
      <c r="AU785" s="215" t="s">
        <v>196</v>
      </c>
      <c r="AY785" s="17" t="s">
        <v>157</v>
      </c>
      <c r="BE785" s="216">
        <f>IF(N785="základní",J785,0)</f>
        <v>0</v>
      </c>
      <c r="BF785" s="216">
        <f>IF(N785="snížená",J785,0)</f>
        <v>0</v>
      </c>
      <c r="BG785" s="216">
        <f>IF(N785="zákl. přenesená",J785,0)</f>
        <v>0</v>
      </c>
      <c r="BH785" s="216">
        <f>IF(N785="sníž. přenesená",J785,0)</f>
        <v>0</v>
      </c>
      <c r="BI785" s="216">
        <f>IF(N785="nulová",J785,0)</f>
        <v>0</v>
      </c>
      <c r="BJ785" s="17" t="s">
        <v>167</v>
      </c>
      <c r="BK785" s="216">
        <f>ROUND(I785*H785,2)</f>
        <v>0</v>
      </c>
      <c r="BL785" s="17" t="s">
        <v>166</v>
      </c>
      <c r="BM785" s="215" t="s">
        <v>573</v>
      </c>
    </row>
    <row r="786" s="2" customFormat="1">
      <c r="A786" s="38"/>
      <c r="B786" s="39"/>
      <c r="C786" s="40"/>
      <c r="D786" s="217" t="s">
        <v>169</v>
      </c>
      <c r="E786" s="40"/>
      <c r="F786" s="218" t="s">
        <v>574</v>
      </c>
      <c r="G786" s="40"/>
      <c r="H786" s="40"/>
      <c r="I786" s="219"/>
      <c r="J786" s="40"/>
      <c r="K786" s="40"/>
      <c r="L786" s="44"/>
      <c r="M786" s="220"/>
      <c r="N786" s="221"/>
      <c r="O786" s="84"/>
      <c r="P786" s="84"/>
      <c r="Q786" s="84"/>
      <c r="R786" s="84"/>
      <c r="S786" s="84"/>
      <c r="T786" s="85"/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T786" s="17" t="s">
        <v>169</v>
      </c>
      <c r="AU786" s="17" t="s">
        <v>196</v>
      </c>
    </row>
    <row r="787" s="14" customFormat="1">
      <c r="A787" s="14"/>
      <c r="B787" s="232"/>
      <c r="C787" s="233"/>
      <c r="D787" s="217" t="s">
        <v>171</v>
      </c>
      <c r="E787" s="233"/>
      <c r="F787" s="235" t="s">
        <v>575</v>
      </c>
      <c r="G787" s="233"/>
      <c r="H787" s="236">
        <v>150</v>
      </c>
      <c r="I787" s="237"/>
      <c r="J787" s="233"/>
      <c r="K787" s="233"/>
      <c r="L787" s="238"/>
      <c r="M787" s="239"/>
      <c r="N787" s="240"/>
      <c r="O787" s="240"/>
      <c r="P787" s="240"/>
      <c r="Q787" s="240"/>
      <c r="R787" s="240"/>
      <c r="S787" s="240"/>
      <c r="T787" s="241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42" t="s">
        <v>171</v>
      </c>
      <c r="AU787" s="242" t="s">
        <v>196</v>
      </c>
      <c r="AV787" s="14" t="s">
        <v>167</v>
      </c>
      <c r="AW787" s="14" t="s">
        <v>4</v>
      </c>
      <c r="AX787" s="14" t="s">
        <v>79</v>
      </c>
      <c r="AY787" s="242" t="s">
        <v>157</v>
      </c>
    </row>
    <row r="788" s="2" customFormat="1" ht="14.4" customHeight="1">
      <c r="A788" s="38"/>
      <c r="B788" s="39"/>
      <c r="C788" s="204" t="s">
        <v>576</v>
      </c>
      <c r="D788" s="204" t="s">
        <v>161</v>
      </c>
      <c r="E788" s="205" t="s">
        <v>577</v>
      </c>
      <c r="F788" s="206" t="s">
        <v>578</v>
      </c>
      <c r="G788" s="207" t="s">
        <v>274</v>
      </c>
      <c r="H788" s="208">
        <v>2.5</v>
      </c>
      <c r="I788" s="209"/>
      <c r="J788" s="210">
        <f>ROUND(I788*H788,2)</f>
        <v>0</v>
      </c>
      <c r="K788" s="206" t="s">
        <v>165</v>
      </c>
      <c r="L788" s="44"/>
      <c r="M788" s="211" t="s">
        <v>19</v>
      </c>
      <c r="N788" s="212" t="s">
        <v>43</v>
      </c>
      <c r="O788" s="84"/>
      <c r="P788" s="213">
        <f>O788*H788</f>
        <v>0</v>
      </c>
      <c r="Q788" s="213">
        <v>0</v>
      </c>
      <c r="R788" s="213">
        <f>Q788*H788</f>
        <v>0</v>
      </c>
      <c r="S788" s="213">
        <v>0</v>
      </c>
      <c r="T788" s="214">
        <f>S788*H788</f>
        <v>0</v>
      </c>
      <c r="U788" s="38"/>
      <c r="V788" s="38"/>
      <c r="W788" s="38"/>
      <c r="X788" s="38"/>
      <c r="Y788" s="38"/>
      <c r="Z788" s="38"/>
      <c r="AA788" s="38"/>
      <c r="AB788" s="38"/>
      <c r="AC788" s="38"/>
      <c r="AD788" s="38"/>
      <c r="AE788" s="38"/>
      <c r="AR788" s="215" t="s">
        <v>166</v>
      </c>
      <c r="AT788" s="215" t="s">
        <v>161</v>
      </c>
      <c r="AU788" s="215" t="s">
        <v>196</v>
      </c>
      <c r="AY788" s="17" t="s">
        <v>157</v>
      </c>
      <c r="BE788" s="216">
        <f>IF(N788="základní",J788,0)</f>
        <v>0</v>
      </c>
      <c r="BF788" s="216">
        <f>IF(N788="snížená",J788,0)</f>
        <v>0</v>
      </c>
      <c r="BG788" s="216">
        <f>IF(N788="zákl. přenesená",J788,0)</f>
        <v>0</v>
      </c>
      <c r="BH788" s="216">
        <f>IF(N788="sníž. přenesená",J788,0)</f>
        <v>0</v>
      </c>
      <c r="BI788" s="216">
        <f>IF(N788="nulová",J788,0)</f>
        <v>0</v>
      </c>
      <c r="BJ788" s="17" t="s">
        <v>167</v>
      </c>
      <c r="BK788" s="216">
        <f>ROUND(I788*H788,2)</f>
        <v>0</v>
      </c>
      <c r="BL788" s="17" t="s">
        <v>166</v>
      </c>
      <c r="BM788" s="215" t="s">
        <v>579</v>
      </c>
    </row>
    <row r="789" s="2" customFormat="1">
      <c r="A789" s="38"/>
      <c r="B789" s="39"/>
      <c r="C789" s="40"/>
      <c r="D789" s="217" t="s">
        <v>169</v>
      </c>
      <c r="E789" s="40"/>
      <c r="F789" s="218" t="s">
        <v>580</v>
      </c>
      <c r="G789" s="40"/>
      <c r="H789" s="40"/>
      <c r="I789" s="219"/>
      <c r="J789" s="40"/>
      <c r="K789" s="40"/>
      <c r="L789" s="44"/>
      <c r="M789" s="220"/>
      <c r="N789" s="221"/>
      <c r="O789" s="84"/>
      <c r="P789" s="84"/>
      <c r="Q789" s="84"/>
      <c r="R789" s="84"/>
      <c r="S789" s="84"/>
      <c r="T789" s="85"/>
      <c r="U789" s="38"/>
      <c r="V789" s="38"/>
      <c r="W789" s="38"/>
      <c r="X789" s="38"/>
      <c r="Y789" s="38"/>
      <c r="Z789" s="38"/>
      <c r="AA789" s="38"/>
      <c r="AB789" s="38"/>
      <c r="AC789" s="38"/>
      <c r="AD789" s="38"/>
      <c r="AE789" s="38"/>
      <c r="AT789" s="17" t="s">
        <v>169</v>
      </c>
      <c r="AU789" s="17" t="s">
        <v>196</v>
      </c>
    </row>
    <row r="790" s="12" customFormat="1" ht="22.8" customHeight="1">
      <c r="A790" s="12"/>
      <c r="B790" s="188"/>
      <c r="C790" s="189"/>
      <c r="D790" s="190" t="s">
        <v>70</v>
      </c>
      <c r="E790" s="202" t="s">
        <v>581</v>
      </c>
      <c r="F790" s="202" t="s">
        <v>582</v>
      </c>
      <c r="G790" s="189"/>
      <c r="H790" s="189"/>
      <c r="I790" s="192"/>
      <c r="J790" s="203">
        <f>BK790</f>
        <v>0</v>
      </c>
      <c r="K790" s="189"/>
      <c r="L790" s="194"/>
      <c r="M790" s="195"/>
      <c r="N790" s="196"/>
      <c r="O790" s="196"/>
      <c r="P790" s="197">
        <f>SUM(P791:P799)</f>
        <v>0</v>
      </c>
      <c r="Q790" s="196"/>
      <c r="R790" s="197">
        <f>SUM(R791:R799)</f>
        <v>0</v>
      </c>
      <c r="S790" s="196"/>
      <c r="T790" s="198">
        <f>SUM(T791:T799)</f>
        <v>0</v>
      </c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R790" s="199" t="s">
        <v>79</v>
      </c>
      <c r="AT790" s="200" t="s">
        <v>70</v>
      </c>
      <c r="AU790" s="200" t="s">
        <v>79</v>
      </c>
      <c r="AY790" s="199" t="s">
        <v>157</v>
      </c>
      <c r="BK790" s="201">
        <f>SUM(BK791:BK799)</f>
        <v>0</v>
      </c>
    </row>
    <row r="791" s="2" customFormat="1" ht="24.15" customHeight="1">
      <c r="A791" s="38"/>
      <c r="B791" s="39"/>
      <c r="C791" s="204" t="s">
        <v>457</v>
      </c>
      <c r="D791" s="204" t="s">
        <v>161</v>
      </c>
      <c r="E791" s="205" t="s">
        <v>583</v>
      </c>
      <c r="F791" s="206" t="s">
        <v>584</v>
      </c>
      <c r="G791" s="207" t="s">
        <v>585</v>
      </c>
      <c r="H791" s="208">
        <v>8.6869999999999994</v>
      </c>
      <c r="I791" s="209"/>
      <c r="J791" s="210">
        <f>ROUND(I791*H791,2)</f>
        <v>0</v>
      </c>
      <c r="K791" s="206" t="s">
        <v>165</v>
      </c>
      <c r="L791" s="44"/>
      <c r="M791" s="211" t="s">
        <v>19</v>
      </c>
      <c r="N791" s="212" t="s">
        <v>43</v>
      </c>
      <c r="O791" s="84"/>
      <c r="P791" s="213">
        <f>O791*H791</f>
        <v>0</v>
      </c>
      <c r="Q791" s="213">
        <v>0</v>
      </c>
      <c r="R791" s="213">
        <f>Q791*H791</f>
        <v>0</v>
      </c>
      <c r="S791" s="213">
        <v>0</v>
      </c>
      <c r="T791" s="214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15" t="s">
        <v>166</v>
      </c>
      <c r="AT791" s="215" t="s">
        <v>161</v>
      </c>
      <c r="AU791" s="215" t="s">
        <v>167</v>
      </c>
      <c r="AY791" s="17" t="s">
        <v>157</v>
      </c>
      <c r="BE791" s="216">
        <f>IF(N791="základní",J791,0)</f>
        <v>0</v>
      </c>
      <c r="BF791" s="216">
        <f>IF(N791="snížená",J791,0)</f>
        <v>0</v>
      </c>
      <c r="BG791" s="216">
        <f>IF(N791="zákl. přenesená",J791,0)</f>
        <v>0</v>
      </c>
      <c r="BH791" s="216">
        <f>IF(N791="sníž. přenesená",J791,0)</f>
        <v>0</v>
      </c>
      <c r="BI791" s="216">
        <f>IF(N791="nulová",J791,0)</f>
        <v>0</v>
      </c>
      <c r="BJ791" s="17" t="s">
        <v>167</v>
      </c>
      <c r="BK791" s="216">
        <f>ROUND(I791*H791,2)</f>
        <v>0</v>
      </c>
      <c r="BL791" s="17" t="s">
        <v>166</v>
      </c>
      <c r="BM791" s="215" t="s">
        <v>586</v>
      </c>
    </row>
    <row r="792" s="2" customFormat="1">
      <c r="A792" s="38"/>
      <c r="B792" s="39"/>
      <c r="C792" s="40"/>
      <c r="D792" s="217" t="s">
        <v>169</v>
      </c>
      <c r="E792" s="40"/>
      <c r="F792" s="218" t="s">
        <v>587</v>
      </c>
      <c r="G792" s="40"/>
      <c r="H792" s="40"/>
      <c r="I792" s="219"/>
      <c r="J792" s="40"/>
      <c r="K792" s="40"/>
      <c r="L792" s="44"/>
      <c r="M792" s="220"/>
      <c r="N792" s="221"/>
      <c r="O792" s="84"/>
      <c r="P792" s="84"/>
      <c r="Q792" s="84"/>
      <c r="R792" s="84"/>
      <c r="S792" s="84"/>
      <c r="T792" s="85"/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T792" s="17" t="s">
        <v>169</v>
      </c>
      <c r="AU792" s="17" t="s">
        <v>167</v>
      </c>
    </row>
    <row r="793" s="2" customFormat="1" ht="24.15" customHeight="1">
      <c r="A793" s="38"/>
      <c r="B793" s="39"/>
      <c r="C793" s="204" t="s">
        <v>588</v>
      </c>
      <c r="D793" s="204" t="s">
        <v>161</v>
      </c>
      <c r="E793" s="205" t="s">
        <v>589</v>
      </c>
      <c r="F793" s="206" t="s">
        <v>590</v>
      </c>
      <c r="G793" s="207" t="s">
        <v>585</v>
      </c>
      <c r="H793" s="208">
        <v>8.6869999999999994</v>
      </c>
      <c r="I793" s="209"/>
      <c r="J793" s="210">
        <f>ROUND(I793*H793,2)</f>
        <v>0</v>
      </c>
      <c r="K793" s="206" t="s">
        <v>165</v>
      </c>
      <c r="L793" s="44"/>
      <c r="M793" s="211" t="s">
        <v>19</v>
      </c>
      <c r="N793" s="212" t="s">
        <v>43</v>
      </c>
      <c r="O793" s="84"/>
      <c r="P793" s="213">
        <f>O793*H793</f>
        <v>0</v>
      </c>
      <c r="Q793" s="213">
        <v>0</v>
      </c>
      <c r="R793" s="213">
        <f>Q793*H793</f>
        <v>0</v>
      </c>
      <c r="S793" s="213">
        <v>0</v>
      </c>
      <c r="T793" s="214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15" t="s">
        <v>166</v>
      </c>
      <c r="AT793" s="215" t="s">
        <v>161</v>
      </c>
      <c r="AU793" s="215" t="s">
        <v>167</v>
      </c>
      <c r="AY793" s="17" t="s">
        <v>157</v>
      </c>
      <c r="BE793" s="216">
        <f>IF(N793="základní",J793,0)</f>
        <v>0</v>
      </c>
      <c r="BF793" s="216">
        <f>IF(N793="snížená",J793,0)</f>
        <v>0</v>
      </c>
      <c r="BG793" s="216">
        <f>IF(N793="zákl. přenesená",J793,0)</f>
        <v>0</v>
      </c>
      <c r="BH793" s="216">
        <f>IF(N793="sníž. přenesená",J793,0)</f>
        <v>0</v>
      </c>
      <c r="BI793" s="216">
        <f>IF(N793="nulová",J793,0)</f>
        <v>0</v>
      </c>
      <c r="BJ793" s="17" t="s">
        <v>167</v>
      </c>
      <c r="BK793" s="216">
        <f>ROUND(I793*H793,2)</f>
        <v>0</v>
      </c>
      <c r="BL793" s="17" t="s">
        <v>166</v>
      </c>
      <c r="BM793" s="215" t="s">
        <v>591</v>
      </c>
    </row>
    <row r="794" s="2" customFormat="1">
      <c r="A794" s="38"/>
      <c r="B794" s="39"/>
      <c r="C794" s="40"/>
      <c r="D794" s="217" t="s">
        <v>169</v>
      </c>
      <c r="E794" s="40"/>
      <c r="F794" s="218" t="s">
        <v>592</v>
      </c>
      <c r="G794" s="40"/>
      <c r="H794" s="40"/>
      <c r="I794" s="219"/>
      <c r="J794" s="40"/>
      <c r="K794" s="40"/>
      <c r="L794" s="44"/>
      <c r="M794" s="220"/>
      <c r="N794" s="221"/>
      <c r="O794" s="84"/>
      <c r="P794" s="84"/>
      <c r="Q794" s="84"/>
      <c r="R794" s="84"/>
      <c r="S794" s="84"/>
      <c r="T794" s="85"/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T794" s="17" t="s">
        <v>169</v>
      </c>
      <c r="AU794" s="17" t="s">
        <v>167</v>
      </c>
    </row>
    <row r="795" s="2" customFormat="1" ht="24.15" customHeight="1">
      <c r="A795" s="38"/>
      <c r="B795" s="39"/>
      <c r="C795" s="204" t="s">
        <v>473</v>
      </c>
      <c r="D795" s="204" t="s">
        <v>161</v>
      </c>
      <c r="E795" s="205" t="s">
        <v>593</v>
      </c>
      <c r="F795" s="206" t="s">
        <v>594</v>
      </c>
      <c r="G795" s="207" t="s">
        <v>585</v>
      </c>
      <c r="H795" s="208">
        <v>121.618</v>
      </c>
      <c r="I795" s="209"/>
      <c r="J795" s="210">
        <f>ROUND(I795*H795,2)</f>
        <v>0</v>
      </c>
      <c r="K795" s="206" t="s">
        <v>165</v>
      </c>
      <c r="L795" s="44"/>
      <c r="M795" s="211" t="s">
        <v>19</v>
      </c>
      <c r="N795" s="212" t="s">
        <v>43</v>
      </c>
      <c r="O795" s="84"/>
      <c r="P795" s="213">
        <f>O795*H795</f>
        <v>0</v>
      </c>
      <c r="Q795" s="213">
        <v>0</v>
      </c>
      <c r="R795" s="213">
        <f>Q795*H795</f>
        <v>0</v>
      </c>
      <c r="S795" s="213">
        <v>0</v>
      </c>
      <c r="T795" s="214">
        <f>S795*H795</f>
        <v>0</v>
      </c>
      <c r="U795" s="38"/>
      <c r="V795" s="38"/>
      <c r="W795" s="38"/>
      <c r="X795" s="38"/>
      <c r="Y795" s="38"/>
      <c r="Z795" s="38"/>
      <c r="AA795" s="38"/>
      <c r="AB795" s="38"/>
      <c r="AC795" s="38"/>
      <c r="AD795" s="38"/>
      <c r="AE795" s="38"/>
      <c r="AR795" s="215" t="s">
        <v>166</v>
      </c>
      <c r="AT795" s="215" t="s">
        <v>161</v>
      </c>
      <c r="AU795" s="215" t="s">
        <v>167</v>
      </c>
      <c r="AY795" s="17" t="s">
        <v>157</v>
      </c>
      <c r="BE795" s="216">
        <f>IF(N795="základní",J795,0)</f>
        <v>0</v>
      </c>
      <c r="BF795" s="216">
        <f>IF(N795="snížená",J795,0)</f>
        <v>0</v>
      </c>
      <c r="BG795" s="216">
        <f>IF(N795="zákl. přenesená",J795,0)</f>
        <v>0</v>
      </c>
      <c r="BH795" s="216">
        <f>IF(N795="sníž. přenesená",J795,0)</f>
        <v>0</v>
      </c>
      <c r="BI795" s="216">
        <f>IF(N795="nulová",J795,0)</f>
        <v>0</v>
      </c>
      <c r="BJ795" s="17" t="s">
        <v>167</v>
      </c>
      <c r="BK795" s="216">
        <f>ROUND(I795*H795,2)</f>
        <v>0</v>
      </c>
      <c r="BL795" s="17" t="s">
        <v>166</v>
      </c>
      <c r="BM795" s="215" t="s">
        <v>595</v>
      </c>
    </row>
    <row r="796" s="2" customFormat="1">
      <c r="A796" s="38"/>
      <c r="B796" s="39"/>
      <c r="C796" s="40"/>
      <c r="D796" s="217" t="s">
        <v>169</v>
      </c>
      <c r="E796" s="40"/>
      <c r="F796" s="218" t="s">
        <v>596</v>
      </c>
      <c r="G796" s="40"/>
      <c r="H796" s="40"/>
      <c r="I796" s="219"/>
      <c r="J796" s="40"/>
      <c r="K796" s="40"/>
      <c r="L796" s="44"/>
      <c r="M796" s="220"/>
      <c r="N796" s="221"/>
      <c r="O796" s="84"/>
      <c r="P796" s="84"/>
      <c r="Q796" s="84"/>
      <c r="R796" s="84"/>
      <c r="S796" s="84"/>
      <c r="T796" s="85"/>
      <c r="U796" s="38"/>
      <c r="V796" s="38"/>
      <c r="W796" s="38"/>
      <c r="X796" s="38"/>
      <c r="Y796" s="38"/>
      <c r="Z796" s="38"/>
      <c r="AA796" s="38"/>
      <c r="AB796" s="38"/>
      <c r="AC796" s="38"/>
      <c r="AD796" s="38"/>
      <c r="AE796" s="38"/>
      <c r="AT796" s="17" t="s">
        <v>169</v>
      </c>
      <c r="AU796" s="17" t="s">
        <v>167</v>
      </c>
    </row>
    <row r="797" s="14" customFormat="1">
      <c r="A797" s="14"/>
      <c r="B797" s="232"/>
      <c r="C797" s="233"/>
      <c r="D797" s="217" t="s">
        <v>171</v>
      </c>
      <c r="E797" s="233"/>
      <c r="F797" s="235" t="s">
        <v>597</v>
      </c>
      <c r="G797" s="233"/>
      <c r="H797" s="236">
        <v>121.618</v>
      </c>
      <c r="I797" s="237"/>
      <c r="J797" s="233"/>
      <c r="K797" s="233"/>
      <c r="L797" s="238"/>
      <c r="M797" s="239"/>
      <c r="N797" s="240"/>
      <c r="O797" s="240"/>
      <c r="P797" s="240"/>
      <c r="Q797" s="240"/>
      <c r="R797" s="240"/>
      <c r="S797" s="240"/>
      <c r="T797" s="241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42" t="s">
        <v>171</v>
      </c>
      <c r="AU797" s="242" t="s">
        <v>167</v>
      </c>
      <c r="AV797" s="14" t="s">
        <v>167</v>
      </c>
      <c r="AW797" s="14" t="s">
        <v>4</v>
      </c>
      <c r="AX797" s="14" t="s">
        <v>79</v>
      </c>
      <c r="AY797" s="242" t="s">
        <v>157</v>
      </c>
    </row>
    <row r="798" s="2" customFormat="1" ht="24.15" customHeight="1">
      <c r="A798" s="38"/>
      <c r="B798" s="39"/>
      <c r="C798" s="204" t="s">
        <v>598</v>
      </c>
      <c r="D798" s="204" t="s">
        <v>161</v>
      </c>
      <c r="E798" s="205" t="s">
        <v>599</v>
      </c>
      <c r="F798" s="206" t="s">
        <v>600</v>
      </c>
      <c r="G798" s="207" t="s">
        <v>585</v>
      </c>
      <c r="H798" s="208">
        <v>8.6869999999999994</v>
      </c>
      <c r="I798" s="209"/>
      <c r="J798" s="210">
        <f>ROUND(I798*H798,2)</f>
        <v>0</v>
      </c>
      <c r="K798" s="206" t="s">
        <v>165</v>
      </c>
      <c r="L798" s="44"/>
      <c r="M798" s="211" t="s">
        <v>19</v>
      </c>
      <c r="N798" s="212" t="s">
        <v>43</v>
      </c>
      <c r="O798" s="84"/>
      <c r="P798" s="213">
        <f>O798*H798</f>
        <v>0</v>
      </c>
      <c r="Q798" s="213">
        <v>0</v>
      </c>
      <c r="R798" s="213">
        <f>Q798*H798</f>
        <v>0</v>
      </c>
      <c r="S798" s="213">
        <v>0</v>
      </c>
      <c r="T798" s="214">
        <f>S798*H798</f>
        <v>0</v>
      </c>
      <c r="U798" s="38"/>
      <c r="V798" s="38"/>
      <c r="W798" s="38"/>
      <c r="X798" s="38"/>
      <c r="Y798" s="38"/>
      <c r="Z798" s="38"/>
      <c r="AA798" s="38"/>
      <c r="AB798" s="38"/>
      <c r="AC798" s="38"/>
      <c r="AD798" s="38"/>
      <c r="AE798" s="38"/>
      <c r="AR798" s="215" t="s">
        <v>166</v>
      </c>
      <c r="AT798" s="215" t="s">
        <v>161</v>
      </c>
      <c r="AU798" s="215" t="s">
        <v>167</v>
      </c>
      <c r="AY798" s="17" t="s">
        <v>157</v>
      </c>
      <c r="BE798" s="216">
        <f>IF(N798="základní",J798,0)</f>
        <v>0</v>
      </c>
      <c r="BF798" s="216">
        <f>IF(N798="snížená",J798,0)</f>
        <v>0</v>
      </c>
      <c r="BG798" s="216">
        <f>IF(N798="zákl. přenesená",J798,0)</f>
        <v>0</v>
      </c>
      <c r="BH798" s="216">
        <f>IF(N798="sníž. přenesená",J798,0)</f>
        <v>0</v>
      </c>
      <c r="BI798" s="216">
        <f>IF(N798="nulová",J798,0)</f>
        <v>0</v>
      </c>
      <c r="BJ798" s="17" t="s">
        <v>167</v>
      </c>
      <c r="BK798" s="216">
        <f>ROUND(I798*H798,2)</f>
        <v>0</v>
      </c>
      <c r="BL798" s="17" t="s">
        <v>166</v>
      </c>
      <c r="BM798" s="215" t="s">
        <v>601</v>
      </c>
    </row>
    <row r="799" s="2" customFormat="1">
      <c r="A799" s="38"/>
      <c r="B799" s="39"/>
      <c r="C799" s="40"/>
      <c r="D799" s="217" t="s">
        <v>169</v>
      </c>
      <c r="E799" s="40"/>
      <c r="F799" s="218" t="s">
        <v>602</v>
      </c>
      <c r="G799" s="40"/>
      <c r="H799" s="40"/>
      <c r="I799" s="219"/>
      <c r="J799" s="40"/>
      <c r="K799" s="40"/>
      <c r="L799" s="44"/>
      <c r="M799" s="220"/>
      <c r="N799" s="221"/>
      <c r="O799" s="84"/>
      <c r="P799" s="84"/>
      <c r="Q799" s="84"/>
      <c r="R799" s="84"/>
      <c r="S799" s="84"/>
      <c r="T799" s="85"/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T799" s="17" t="s">
        <v>169</v>
      </c>
      <c r="AU799" s="17" t="s">
        <v>167</v>
      </c>
    </row>
    <row r="800" s="12" customFormat="1" ht="22.8" customHeight="1">
      <c r="A800" s="12"/>
      <c r="B800" s="188"/>
      <c r="C800" s="189"/>
      <c r="D800" s="190" t="s">
        <v>70</v>
      </c>
      <c r="E800" s="202" t="s">
        <v>603</v>
      </c>
      <c r="F800" s="202" t="s">
        <v>604</v>
      </c>
      <c r="G800" s="189"/>
      <c r="H800" s="189"/>
      <c r="I800" s="192"/>
      <c r="J800" s="203">
        <f>BK800</f>
        <v>0</v>
      </c>
      <c r="K800" s="189"/>
      <c r="L800" s="194"/>
      <c r="M800" s="195"/>
      <c r="N800" s="196"/>
      <c r="O800" s="196"/>
      <c r="P800" s="197">
        <f>SUM(P801:P802)</f>
        <v>0</v>
      </c>
      <c r="Q800" s="196"/>
      <c r="R800" s="197">
        <f>SUM(R801:R802)</f>
        <v>0</v>
      </c>
      <c r="S800" s="196"/>
      <c r="T800" s="198">
        <f>SUM(T801:T802)</f>
        <v>0</v>
      </c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R800" s="199" t="s">
        <v>79</v>
      </c>
      <c r="AT800" s="200" t="s">
        <v>70</v>
      </c>
      <c r="AU800" s="200" t="s">
        <v>79</v>
      </c>
      <c r="AY800" s="199" t="s">
        <v>157</v>
      </c>
      <c r="BK800" s="201">
        <f>SUM(BK801:BK802)</f>
        <v>0</v>
      </c>
    </row>
    <row r="801" s="2" customFormat="1" ht="14.4" customHeight="1">
      <c r="A801" s="38"/>
      <c r="B801" s="39"/>
      <c r="C801" s="204" t="s">
        <v>605</v>
      </c>
      <c r="D801" s="204" t="s">
        <v>161</v>
      </c>
      <c r="E801" s="205" t="s">
        <v>606</v>
      </c>
      <c r="F801" s="206" t="s">
        <v>607</v>
      </c>
      <c r="G801" s="207" t="s">
        <v>585</v>
      </c>
      <c r="H801" s="208">
        <v>17.062000000000001</v>
      </c>
      <c r="I801" s="209"/>
      <c r="J801" s="210">
        <f>ROUND(I801*H801,2)</f>
        <v>0</v>
      </c>
      <c r="K801" s="206" t="s">
        <v>165</v>
      </c>
      <c r="L801" s="44"/>
      <c r="M801" s="211" t="s">
        <v>19</v>
      </c>
      <c r="N801" s="212" t="s">
        <v>43</v>
      </c>
      <c r="O801" s="84"/>
      <c r="P801" s="213">
        <f>O801*H801</f>
        <v>0</v>
      </c>
      <c r="Q801" s="213">
        <v>0</v>
      </c>
      <c r="R801" s="213">
        <f>Q801*H801</f>
        <v>0</v>
      </c>
      <c r="S801" s="213">
        <v>0</v>
      </c>
      <c r="T801" s="214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15" t="s">
        <v>166</v>
      </c>
      <c r="AT801" s="215" t="s">
        <v>161</v>
      </c>
      <c r="AU801" s="215" t="s">
        <v>167</v>
      </c>
      <c r="AY801" s="17" t="s">
        <v>157</v>
      </c>
      <c r="BE801" s="216">
        <f>IF(N801="základní",J801,0)</f>
        <v>0</v>
      </c>
      <c r="BF801" s="216">
        <f>IF(N801="snížená",J801,0)</f>
        <v>0</v>
      </c>
      <c r="BG801" s="216">
        <f>IF(N801="zákl. přenesená",J801,0)</f>
        <v>0</v>
      </c>
      <c r="BH801" s="216">
        <f>IF(N801="sníž. přenesená",J801,0)</f>
        <v>0</v>
      </c>
      <c r="BI801" s="216">
        <f>IF(N801="nulová",J801,0)</f>
        <v>0</v>
      </c>
      <c r="BJ801" s="17" t="s">
        <v>167</v>
      </c>
      <c r="BK801" s="216">
        <f>ROUND(I801*H801,2)</f>
        <v>0</v>
      </c>
      <c r="BL801" s="17" t="s">
        <v>166</v>
      </c>
      <c r="BM801" s="215" t="s">
        <v>608</v>
      </c>
    </row>
    <row r="802" s="2" customFormat="1">
      <c r="A802" s="38"/>
      <c r="B802" s="39"/>
      <c r="C802" s="40"/>
      <c r="D802" s="217" t="s">
        <v>169</v>
      </c>
      <c r="E802" s="40"/>
      <c r="F802" s="218" t="s">
        <v>609</v>
      </c>
      <c r="G802" s="40"/>
      <c r="H802" s="40"/>
      <c r="I802" s="219"/>
      <c r="J802" s="40"/>
      <c r="K802" s="40"/>
      <c r="L802" s="44"/>
      <c r="M802" s="220"/>
      <c r="N802" s="221"/>
      <c r="O802" s="84"/>
      <c r="P802" s="84"/>
      <c r="Q802" s="84"/>
      <c r="R802" s="84"/>
      <c r="S802" s="84"/>
      <c r="T802" s="85"/>
      <c r="U802" s="38"/>
      <c r="V802" s="38"/>
      <c r="W802" s="38"/>
      <c r="X802" s="38"/>
      <c r="Y802" s="38"/>
      <c r="Z802" s="38"/>
      <c r="AA802" s="38"/>
      <c r="AB802" s="38"/>
      <c r="AC802" s="38"/>
      <c r="AD802" s="38"/>
      <c r="AE802" s="38"/>
      <c r="AT802" s="17" t="s">
        <v>169</v>
      </c>
      <c r="AU802" s="17" t="s">
        <v>167</v>
      </c>
    </row>
    <row r="803" s="12" customFormat="1" ht="25.92" customHeight="1">
      <c r="A803" s="12"/>
      <c r="B803" s="188"/>
      <c r="C803" s="189"/>
      <c r="D803" s="190" t="s">
        <v>70</v>
      </c>
      <c r="E803" s="191" t="s">
        <v>610</v>
      </c>
      <c r="F803" s="191" t="s">
        <v>611</v>
      </c>
      <c r="G803" s="189"/>
      <c r="H803" s="189"/>
      <c r="I803" s="192"/>
      <c r="J803" s="193">
        <f>BK803</f>
        <v>0</v>
      </c>
      <c r="K803" s="189"/>
      <c r="L803" s="194"/>
      <c r="M803" s="195"/>
      <c r="N803" s="196"/>
      <c r="O803" s="196"/>
      <c r="P803" s="197">
        <f>P804+P815+P822+P849+P861+P940+P967+P989+P1045+P1069+P1082</f>
        <v>0</v>
      </c>
      <c r="Q803" s="196"/>
      <c r="R803" s="197">
        <f>R804+R815+R822+R849+R861+R940+R967+R989+R1045+R1069+R1082</f>
        <v>2.8956076899999998</v>
      </c>
      <c r="S803" s="196"/>
      <c r="T803" s="198">
        <f>T804+T815+T822+T849+T861+T940+T967+T989+T1045+T1069+T1082</f>
        <v>1.0494509600000002</v>
      </c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R803" s="199" t="s">
        <v>167</v>
      </c>
      <c r="AT803" s="200" t="s">
        <v>70</v>
      </c>
      <c r="AU803" s="200" t="s">
        <v>71</v>
      </c>
      <c r="AY803" s="199" t="s">
        <v>157</v>
      </c>
      <c r="BK803" s="201">
        <f>BK804+BK815+BK822+BK849+BK861+BK940+BK967+BK989+BK1045+BK1069+BK1082</f>
        <v>0</v>
      </c>
    </row>
    <row r="804" s="12" customFormat="1" ht="22.8" customHeight="1">
      <c r="A804" s="12"/>
      <c r="B804" s="188"/>
      <c r="C804" s="189"/>
      <c r="D804" s="190" t="s">
        <v>70</v>
      </c>
      <c r="E804" s="202" t="s">
        <v>612</v>
      </c>
      <c r="F804" s="202" t="s">
        <v>613</v>
      </c>
      <c r="G804" s="189"/>
      <c r="H804" s="189"/>
      <c r="I804" s="192"/>
      <c r="J804" s="203">
        <f>BK804</f>
        <v>0</v>
      </c>
      <c r="K804" s="189"/>
      <c r="L804" s="194"/>
      <c r="M804" s="195"/>
      <c r="N804" s="196"/>
      <c r="O804" s="196"/>
      <c r="P804" s="197">
        <f>SUM(P805:P814)</f>
        <v>0</v>
      </c>
      <c r="Q804" s="196"/>
      <c r="R804" s="197">
        <f>SUM(R805:R814)</f>
        <v>0.043809300000000002</v>
      </c>
      <c r="S804" s="196"/>
      <c r="T804" s="198">
        <f>SUM(T805:T814)</f>
        <v>0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199" t="s">
        <v>167</v>
      </c>
      <c r="AT804" s="200" t="s">
        <v>70</v>
      </c>
      <c r="AU804" s="200" t="s">
        <v>79</v>
      </c>
      <c r="AY804" s="199" t="s">
        <v>157</v>
      </c>
      <c r="BK804" s="201">
        <f>SUM(BK805:BK814)</f>
        <v>0</v>
      </c>
    </row>
    <row r="805" s="2" customFormat="1" ht="37.8" customHeight="1">
      <c r="A805" s="38"/>
      <c r="B805" s="39"/>
      <c r="C805" s="204" t="s">
        <v>614</v>
      </c>
      <c r="D805" s="204" t="s">
        <v>161</v>
      </c>
      <c r="E805" s="205" t="s">
        <v>615</v>
      </c>
      <c r="F805" s="206" t="s">
        <v>616</v>
      </c>
      <c r="G805" s="207" t="s">
        <v>164</v>
      </c>
      <c r="H805" s="208">
        <v>6.3700000000000001</v>
      </c>
      <c r="I805" s="209"/>
      <c r="J805" s="210">
        <f>ROUND(I805*H805,2)</f>
        <v>0</v>
      </c>
      <c r="K805" s="206" t="s">
        <v>165</v>
      </c>
      <c r="L805" s="44"/>
      <c r="M805" s="211" t="s">
        <v>19</v>
      </c>
      <c r="N805" s="212" t="s">
        <v>43</v>
      </c>
      <c r="O805" s="84"/>
      <c r="P805" s="213">
        <f>O805*H805</f>
        <v>0</v>
      </c>
      <c r="Q805" s="213">
        <v>0.0060000000000000001</v>
      </c>
      <c r="R805" s="213">
        <f>Q805*H805</f>
        <v>0.038220000000000004</v>
      </c>
      <c r="S805" s="213">
        <v>0</v>
      </c>
      <c r="T805" s="214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15" t="s">
        <v>314</v>
      </c>
      <c r="AT805" s="215" t="s">
        <v>161</v>
      </c>
      <c r="AU805" s="215" t="s">
        <v>167</v>
      </c>
      <c r="AY805" s="17" t="s">
        <v>157</v>
      </c>
      <c r="BE805" s="216">
        <f>IF(N805="základní",J805,0)</f>
        <v>0</v>
      </c>
      <c r="BF805" s="216">
        <f>IF(N805="snížená",J805,0)</f>
        <v>0</v>
      </c>
      <c r="BG805" s="216">
        <f>IF(N805="zákl. přenesená",J805,0)</f>
        <v>0</v>
      </c>
      <c r="BH805" s="216">
        <f>IF(N805="sníž. přenesená",J805,0)</f>
        <v>0</v>
      </c>
      <c r="BI805" s="216">
        <f>IF(N805="nulová",J805,0)</f>
        <v>0</v>
      </c>
      <c r="BJ805" s="17" t="s">
        <v>167</v>
      </c>
      <c r="BK805" s="216">
        <f>ROUND(I805*H805,2)</f>
        <v>0</v>
      </c>
      <c r="BL805" s="17" t="s">
        <v>314</v>
      </c>
      <c r="BM805" s="215" t="s">
        <v>617</v>
      </c>
    </row>
    <row r="806" s="2" customFormat="1">
      <c r="A806" s="38"/>
      <c r="B806" s="39"/>
      <c r="C806" s="40"/>
      <c r="D806" s="217" t="s">
        <v>169</v>
      </c>
      <c r="E806" s="40"/>
      <c r="F806" s="218" t="s">
        <v>618</v>
      </c>
      <c r="G806" s="40"/>
      <c r="H806" s="40"/>
      <c r="I806" s="219"/>
      <c r="J806" s="40"/>
      <c r="K806" s="40"/>
      <c r="L806" s="44"/>
      <c r="M806" s="220"/>
      <c r="N806" s="221"/>
      <c r="O806" s="84"/>
      <c r="P806" s="84"/>
      <c r="Q806" s="84"/>
      <c r="R806" s="84"/>
      <c r="S806" s="84"/>
      <c r="T806" s="85"/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T806" s="17" t="s">
        <v>169</v>
      </c>
      <c r="AU806" s="17" t="s">
        <v>167</v>
      </c>
    </row>
    <row r="807" s="13" customFormat="1">
      <c r="A807" s="13"/>
      <c r="B807" s="222"/>
      <c r="C807" s="223"/>
      <c r="D807" s="217" t="s">
        <v>171</v>
      </c>
      <c r="E807" s="224" t="s">
        <v>19</v>
      </c>
      <c r="F807" s="225" t="s">
        <v>232</v>
      </c>
      <c r="G807" s="223"/>
      <c r="H807" s="224" t="s">
        <v>19</v>
      </c>
      <c r="I807" s="226"/>
      <c r="J807" s="223"/>
      <c r="K807" s="223"/>
      <c r="L807" s="227"/>
      <c r="M807" s="228"/>
      <c r="N807" s="229"/>
      <c r="O807" s="229"/>
      <c r="P807" s="229"/>
      <c r="Q807" s="229"/>
      <c r="R807" s="229"/>
      <c r="S807" s="229"/>
      <c r="T807" s="230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31" t="s">
        <v>171</v>
      </c>
      <c r="AU807" s="231" t="s">
        <v>167</v>
      </c>
      <c r="AV807" s="13" t="s">
        <v>79</v>
      </c>
      <c r="AW807" s="13" t="s">
        <v>33</v>
      </c>
      <c r="AX807" s="13" t="s">
        <v>71</v>
      </c>
      <c r="AY807" s="231" t="s">
        <v>157</v>
      </c>
    </row>
    <row r="808" s="14" customFormat="1">
      <c r="A808" s="14"/>
      <c r="B808" s="232"/>
      <c r="C808" s="233"/>
      <c r="D808" s="217" t="s">
        <v>171</v>
      </c>
      <c r="E808" s="234" t="s">
        <v>19</v>
      </c>
      <c r="F808" s="235" t="s">
        <v>190</v>
      </c>
      <c r="G808" s="233"/>
      <c r="H808" s="236">
        <v>6.3700000000000001</v>
      </c>
      <c r="I808" s="237"/>
      <c r="J808" s="233"/>
      <c r="K808" s="233"/>
      <c r="L808" s="238"/>
      <c r="M808" s="239"/>
      <c r="N808" s="240"/>
      <c r="O808" s="240"/>
      <c r="P808" s="240"/>
      <c r="Q808" s="240"/>
      <c r="R808" s="240"/>
      <c r="S808" s="240"/>
      <c r="T808" s="241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42" t="s">
        <v>171</v>
      </c>
      <c r="AU808" s="242" t="s">
        <v>167</v>
      </c>
      <c r="AV808" s="14" t="s">
        <v>167</v>
      </c>
      <c r="AW808" s="14" t="s">
        <v>33</v>
      </c>
      <c r="AX808" s="14" t="s">
        <v>79</v>
      </c>
      <c r="AY808" s="242" t="s">
        <v>157</v>
      </c>
    </row>
    <row r="809" s="2" customFormat="1" ht="37.8" customHeight="1">
      <c r="A809" s="38"/>
      <c r="B809" s="39"/>
      <c r="C809" s="204" t="s">
        <v>619</v>
      </c>
      <c r="D809" s="204" t="s">
        <v>161</v>
      </c>
      <c r="E809" s="205" t="s">
        <v>620</v>
      </c>
      <c r="F809" s="206" t="s">
        <v>621</v>
      </c>
      <c r="G809" s="207" t="s">
        <v>164</v>
      </c>
      <c r="H809" s="208">
        <v>0.93000000000000005</v>
      </c>
      <c r="I809" s="209"/>
      <c r="J809" s="210">
        <f>ROUND(I809*H809,2)</f>
        <v>0</v>
      </c>
      <c r="K809" s="206" t="s">
        <v>165</v>
      </c>
      <c r="L809" s="44"/>
      <c r="M809" s="211" t="s">
        <v>19</v>
      </c>
      <c r="N809" s="212" t="s">
        <v>43</v>
      </c>
      <c r="O809" s="84"/>
      <c r="P809" s="213">
        <f>O809*H809</f>
        <v>0</v>
      </c>
      <c r="Q809" s="213">
        <v>0.0060099999999999997</v>
      </c>
      <c r="R809" s="213">
        <f>Q809*H809</f>
        <v>0.0055893000000000002</v>
      </c>
      <c r="S809" s="213">
        <v>0</v>
      </c>
      <c r="T809" s="214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15" t="s">
        <v>314</v>
      </c>
      <c r="AT809" s="215" t="s">
        <v>161</v>
      </c>
      <c r="AU809" s="215" t="s">
        <v>167</v>
      </c>
      <c r="AY809" s="17" t="s">
        <v>157</v>
      </c>
      <c r="BE809" s="216">
        <f>IF(N809="základní",J809,0)</f>
        <v>0</v>
      </c>
      <c r="BF809" s="216">
        <f>IF(N809="snížená",J809,0)</f>
        <v>0</v>
      </c>
      <c r="BG809" s="216">
        <f>IF(N809="zákl. přenesená",J809,0)</f>
        <v>0</v>
      </c>
      <c r="BH809" s="216">
        <f>IF(N809="sníž. přenesená",J809,0)</f>
        <v>0</v>
      </c>
      <c r="BI809" s="216">
        <f>IF(N809="nulová",J809,0)</f>
        <v>0</v>
      </c>
      <c r="BJ809" s="17" t="s">
        <v>167</v>
      </c>
      <c r="BK809" s="216">
        <f>ROUND(I809*H809,2)</f>
        <v>0</v>
      </c>
      <c r="BL809" s="17" t="s">
        <v>314</v>
      </c>
      <c r="BM809" s="215" t="s">
        <v>622</v>
      </c>
    </row>
    <row r="810" s="2" customFormat="1">
      <c r="A810" s="38"/>
      <c r="B810" s="39"/>
      <c r="C810" s="40"/>
      <c r="D810" s="217" t="s">
        <v>169</v>
      </c>
      <c r="E810" s="40"/>
      <c r="F810" s="218" t="s">
        <v>623</v>
      </c>
      <c r="G810" s="40"/>
      <c r="H810" s="40"/>
      <c r="I810" s="219"/>
      <c r="J810" s="40"/>
      <c r="K810" s="40"/>
      <c r="L810" s="44"/>
      <c r="M810" s="220"/>
      <c r="N810" s="221"/>
      <c r="O810" s="84"/>
      <c r="P810" s="84"/>
      <c r="Q810" s="84"/>
      <c r="R810" s="84"/>
      <c r="S810" s="84"/>
      <c r="T810" s="85"/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T810" s="17" t="s">
        <v>169</v>
      </c>
      <c r="AU810" s="17" t="s">
        <v>167</v>
      </c>
    </row>
    <row r="811" s="13" customFormat="1">
      <c r="A811" s="13"/>
      <c r="B811" s="222"/>
      <c r="C811" s="223"/>
      <c r="D811" s="217" t="s">
        <v>171</v>
      </c>
      <c r="E811" s="224" t="s">
        <v>19</v>
      </c>
      <c r="F811" s="225" t="s">
        <v>624</v>
      </c>
      <c r="G811" s="223"/>
      <c r="H811" s="224" t="s">
        <v>19</v>
      </c>
      <c r="I811" s="226"/>
      <c r="J811" s="223"/>
      <c r="K811" s="223"/>
      <c r="L811" s="227"/>
      <c r="M811" s="228"/>
      <c r="N811" s="229"/>
      <c r="O811" s="229"/>
      <c r="P811" s="229"/>
      <c r="Q811" s="229"/>
      <c r="R811" s="229"/>
      <c r="S811" s="229"/>
      <c r="T811" s="230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1" t="s">
        <v>171</v>
      </c>
      <c r="AU811" s="231" t="s">
        <v>167</v>
      </c>
      <c r="AV811" s="13" t="s">
        <v>79</v>
      </c>
      <c r="AW811" s="13" t="s">
        <v>33</v>
      </c>
      <c r="AX811" s="13" t="s">
        <v>71</v>
      </c>
      <c r="AY811" s="231" t="s">
        <v>157</v>
      </c>
    </row>
    <row r="812" s="14" customFormat="1">
      <c r="A812" s="14"/>
      <c r="B812" s="232"/>
      <c r="C812" s="233"/>
      <c r="D812" s="217" t="s">
        <v>171</v>
      </c>
      <c r="E812" s="234" t="s">
        <v>19</v>
      </c>
      <c r="F812" s="235" t="s">
        <v>625</v>
      </c>
      <c r="G812" s="233"/>
      <c r="H812" s="236">
        <v>0.93000000000000005</v>
      </c>
      <c r="I812" s="237"/>
      <c r="J812" s="233"/>
      <c r="K812" s="233"/>
      <c r="L812" s="238"/>
      <c r="M812" s="239"/>
      <c r="N812" s="240"/>
      <c r="O812" s="240"/>
      <c r="P812" s="240"/>
      <c r="Q812" s="240"/>
      <c r="R812" s="240"/>
      <c r="S812" s="240"/>
      <c r="T812" s="241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42" t="s">
        <v>171</v>
      </c>
      <c r="AU812" s="242" t="s">
        <v>167</v>
      </c>
      <c r="AV812" s="14" t="s">
        <v>167</v>
      </c>
      <c r="AW812" s="14" t="s">
        <v>33</v>
      </c>
      <c r="AX812" s="14" t="s">
        <v>79</v>
      </c>
      <c r="AY812" s="242" t="s">
        <v>157</v>
      </c>
    </row>
    <row r="813" s="2" customFormat="1" ht="24.15" customHeight="1">
      <c r="A813" s="38"/>
      <c r="B813" s="39"/>
      <c r="C813" s="204" t="s">
        <v>626</v>
      </c>
      <c r="D813" s="204" t="s">
        <v>161</v>
      </c>
      <c r="E813" s="205" t="s">
        <v>627</v>
      </c>
      <c r="F813" s="206" t="s">
        <v>628</v>
      </c>
      <c r="G813" s="207" t="s">
        <v>629</v>
      </c>
      <c r="H813" s="264"/>
      <c r="I813" s="209"/>
      <c r="J813" s="210">
        <f>ROUND(I813*H813,2)</f>
        <v>0</v>
      </c>
      <c r="K813" s="206" t="s">
        <v>165</v>
      </c>
      <c r="L813" s="44"/>
      <c r="M813" s="211" t="s">
        <v>19</v>
      </c>
      <c r="N813" s="212" t="s">
        <v>43</v>
      </c>
      <c r="O813" s="84"/>
      <c r="P813" s="213">
        <f>O813*H813</f>
        <v>0</v>
      </c>
      <c r="Q813" s="213">
        <v>0</v>
      </c>
      <c r="R813" s="213">
        <f>Q813*H813</f>
        <v>0</v>
      </c>
      <c r="S813" s="213">
        <v>0</v>
      </c>
      <c r="T813" s="214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15" t="s">
        <v>314</v>
      </c>
      <c r="AT813" s="215" t="s">
        <v>161</v>
      </c>
      <c r="AU813" s="215" t="s">
        <v>167</v>
      </c>
      <c r="AY813" s="17" t="s">
        <v>157</v>
      </c>
      <c r="BE813" s="216">
        <f>IF(N813="základní",J813,0)</f>
        <v>0</v>
      </c>
      <c r="BF813" s="216">
        <f>IF(N813="snížená",J813,0)</f>
        <v>0</v>
      </c>
      <c r="BG813" s="216">
        <f>IF(N813="zákl. přenesená",J813,0)</f>
        <v>0</v>
      </c>
      <c r="BH813" s="216">
        <f>IF(N813="sníž. přenesená",J813,0)</f>
        <v>0</v>
      </c>
      <c r="BI813" s="216">
        <f>IF(N813="nulová",J813,0)</f>
        <v>0</v>
      </c>
      <c r="BJ813" s="17" t="s">
        <v>167</v>
      </c>
      <c r="BK813" s="216">
        <f>ROUND(I813*H813,2)</f>
        <v>0</v>
      </c>
      <c r="BL813" s="17" t="s">
        <v>314</v>
      </c>
      <c r="BM813" s="215" t="s">
        <v>630</v>
      </c>
    </row>
    <row r="814" s="2" customFormat="1">
      <c r="A814" s="38"/>
      <c r="B814" s="39"/>
      <c r="C814" s="40"/>
      <c r="D814" s="217" t="s">
        <v>169</v>
      </c>
      <c r="E814" s="40"/>
      <c r="F814" s="218" t="s">
        <v>631</v>
      </c>
      <c r="G814" s="40"/>
      <c r="H814" s="40"/>
      <c r="I814" s="219"/>
      <c r="J814" s="40"/>
      <c r="K814" s="40"/>
      <c r="L814" s="44"/>
      <c r="M814" s="220"/>
      <c r="N814" s="221"/>
      <c r="O814" s="84"/>
      <c r="P814" s="84"/>
      <c r="Q814" s="84"/>
      <c r="R814" s="84"/>
      <c r="S814" s="84"/>
      <c r="T814" s="85"/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T814" s="17" t="s">
        <v>169</v>
      </c>
      <c r="AU814" s="17" t="s">
        <v>167</v>
      </c>
    </row>
    <row r="815" s="12" customFormat="1" ht="22.8" customHeight="1">
      <c r="A815" s="12"/>
      <c r="B815" s="188"/>
      <c r="C815" s="189"/>
      <c r="D815" s="190" t="s">
        <v>70</v>
      </c>
      <c r="E815" s="202" t="s">
        <v>632</v>
      </c>
      <c r="F815" s="202" t="s">
        <v>633</v>
      </c>
      <c r="G815" s="189"/>
      <c r="H815" s="189"/>
      <c r="I815" s="192"/>
      <c r="J815" s="203">
        <f>BK815</f>
        <v>0</v>
      </c>
      <c r="K815" s="189"/>
      <c r="L815" s="194"/>
      <c r="M815" s="195"/>
      <c r="N815" s="196"/>
      <c r="O815" s="196"/>
      <c r="P815" s="197">
        <f>SUM(P816:P821)</f>
        <v>0</v>
      </c>
      <c r="Q815" s="196"/>
      <c r="R815" s="197">
        <f>SUM(R816:R821)</f>
        <v>0.0027287500000000003</v>
      </c>
      <c r="S815" s="196"/>
      <c r="T815" s="198">
        <f>SUM(T816:T821)</f>
        <v>0</v>
      </c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R815" s="199" t="s">
        <v>167</v>
      </c>
      <c r="AT815" s="200" t="s">
        <v>70</v>
      </c>
      <c r="AU815" s="200" t="s">
        <v>79</v>
      </c>
      <c r="AY815" s="199" t="s">
        <v>157</v>
      </c>
      <c r="BK815" s="201">
        <f>SUM(BK816:BK821)</f>
        <v>0</v>
      </c>
    </row>
    <row r="816" s="2" customFormat="1" ht="24.15" customHeight="1">
      <c r="A816" s="38"/>
      <c r="B816" s="39"/>
      <c r="C816" s="204" t="s">
        <v>634</v>
      </c>
      <c r="D816" s="204" t="s">
        <v>161</v>
      </c>
      <c r="E816" s="205" t="s">
        <v>635</v>
      </c>
      <c r="F816" s="206" t="s">
        <v>636</v>
      </c>
      <c r="G816" s="207" t="s">
        <v>164</v>
      </c>
      <c r="H816" s="208">
        <v>4.625</v>
      </c>
      <c r="I816" s="209"/>
      <c r="J816" s="210">
        <f>ROUND(I816*H816,2)</f>
        <v>0</v>
      </c>
      <c r="K816" s="206" t="s">
        <v>165</v>
      </c>
      <c r="L816" s="44"/>
      <c r="M816" s="211" t="s">
        <v>19</v>
      </c>
      <c r="N816" s="212" t="s">
        <v>43</v>
      </c>
      <c r="O816" s="84"/>
      <c r="P816" s="213">
        <f>O816*H816</f>
        <v>0</v>
      </c>
      <c r="Q816" s="213">
        <v>0.00059000000000000003</v>
      </c>
      <c r="R816" s="213">
        <f>Q816*H816</f>
        <v>0.0027287500000000003</v>
      </c>
      <c r="S816" s="213">
        <v>0</v>
      </c>
      <c r="T816" s="214">
        <f>S816*H816</f>
        <v>0</v>
      </c>
      <c r="U816" s="38"/>
      <c r="V816" s="38"/>
      <c r="W816" s="38"/>
      <c r="X816" s="38"/>
      <c r="Y816" s="38"/>
      <c r="Z816" s="38"/>
      <c r="AA816" s="38"/>
      <c r="AB816" s="38"/>
      <c r="AC816" s="38"/>
      <c r="AD816" s="38"/>
      <c r="AE816" s="38"/>
      <c r="AR816" s="215" t="s">
        <v>314</v>
      </c>
      <c r="AT816" s="215" t="s">
        <v>161</v>
      </c>
      <c r="AU816" s="215" t="s">
        <v>167</v>
      </c>
      <c r="AY816" s="17" t="s">
        <v>157</v>
      </c>
      <c r="BE816" s="216">
        <f>IF(N816="základní",J816,0)</f>
        <v>0</v>
      </c>
      <c r="BF816" s="216">
        <f>IF(N816="snížená",J816,0)</f>
        <v>0</v>
      </c>
      <c r="BG816" s="216">
        <f>IF(N816="zákl. přenesená",J816,0)</f>
        <v>0</v>
      </c>
      <c r="BH816" s="216">
        <f>IF(N816="sníž. přenesená",J816,0)</f>
        <v>0</v>
      </c>
      <c r="BI816" s="216">
        <f>IF(N816="nulová",J816,0)</f>
        <v>0</v>
      </c>
      <c r="BJ816" s="17" t="s">
        <v>167</v>
      </c>
      <c r="BK816" s="216">
        <f>ROUND(I816*H816,2)</f>
        <v>0</v>
      </c>
      <c r="BL816" s="17" t="s">
        <v>314</v>
      </c>
      <c r="BM816" s="215" t="s">
        <v>637</v>
      </c>
    </row>
    <row r="817" s="2" customFormat="1">
      <c r="A817" s="38"/>
      <c r="B817" s="39"/>
      <c r="C817" s="40"/>
      <c r="D817" s="217" t="s">
        <v>169</v>
      </c>
      <c r="E817" s="40"/>
      <c r="F817" s="218" t="s">
        <v>638</v>
      </c>
      <c r="G817" s="40"/>
      <c r="H817" s="40"/>
      <c r="I817" s="219"/>
      <c r="J817" s="40"/>
      <c r="K817" s="40"/>
      <c r="L817" s="44"/>
      <c r="M817" s="220"/>
      <c r="N817" s="221"/>
      <c r="O817" s="84"/>
      <c r="P817" s="84"/>
      <c r="Q817" s="84"/>
      <c r="R817" s="84"/>
      <c r="S817" s="84"/>
      <c r="T817" s="85"/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T817" s="17" t="s">
        <v>169</v>
      </c>
      <c r="AU817" s="17" t="s">
        <v>167</v>
      </c>
    </row>
    <row r="818" s="13" customFormat="1">
      <c r="A818" s="13"/>
      <c r="B818" s="222"/>
      <c r="C818" s="223"/>
      <c r="D818" s="217" t="s">
        <v>171</v>
      </c>
      <c r="E818" s="224" t="s">
        <v>19</v>
      </c>
      <c r="F818" s="225" t="s">
        <v>187</v>
      </c>
      <c r="G818" s="223"/>
      <c r="H818" s="224" t="s">
        <v>19</v>
      </c>
      <c r="I818" s="226"/>
      <c r="J818" s="223"/>
      <c r="K818" s="223"/>
      <c r="L818" s="227"/>
      <c r="M818" s="228"/>
      <c r="N818" s="229"/>
      <c r="O818" s="229"/>
      <c r="P818" s="229"/>
      <c r="Q818" s="229"/>
      <c r="R818" s="229"/>
      <c r="S818" s="229"/>
      <c r="T818" s="230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1" t="s">
        <v>171</v>
      </c>
      <c r="AU818" s="231" t="s">
        <v>167</v>
      </c>
      <c r="AV818" s="13" t="s">
        <v>79</v>
      </c>
      <c r="AW818" s="13" t="s">
        <v>33</v>
      </c>
      <c r="AX818" s="13" t="s">
        <v>71</v>
      </c>
      <c r="AY818" s="231" t="s">
        <v>157</v>
      </c>
    </row>
    <row r="819" s="14" customFormat="1">
      <c r="A819" s="14"/>
      <c r="B819" s="232"/>
      <c r="C819" s="233"/>
      <c r="D819" s="217" t="s">
        <v>171</v>
      </c>
      <c r="E819" s="234" t="s">
        <v>19</v>
      </c>
      <c r="F819" s="235" t="s">
        <v>188</v>
      </c>
      <c r="G819" s="233"/>
      <c r="H819" s="236">
        <v>4.625</v>
      </c>
      <c r="I819" s="237"/>
      <c r="J819" s="233"/>
      <c r="K819" s="233"/>
      <c r="L819" s="238"/>
      <c r="M819" s="239"/>
      <c r="N819" s="240"/>
      <c r="O819" s="240"/>
      <c r="P819" s="240"/>
      <c r="Q819" s="240"/>
      <c r="R819" s="240"/>
      <c r="S819" s="240"/>
      <c r="T819" s="241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42" t="s">
        <v>171</v>
      </c>
      <c r="AU819" s="242" t="s">
        <v>167</v>
      </c>
      <c r="AV819" s="14" t="s">
        <v>167</v>
      </c>
      <c r="AW819" s="14" t="s">
        <v>33</v>
      </c>
      <c r="AX819" s="14" t="s">
        <v>79</v>
      </c>
      <c r="AY819" s="242" t="s">
        <v>157</v>
      </c>
    </row>
    <row r="820" s="2" customFormat="1" ht="24.15" customHeight="1">
      <c r="A820" s="38"/>
      <c r="B820" s="39"/>
      <c r="C820" s="204" t="s">
        <v>639</v>
      </c>
      <c r="D820" s="204" t="s">
        <v>161</v>
      </c>
      <c r="E820" s="205" t="s">
        <v>640</v>
      </c>
      <c r="F820" s="206" t="s">
        <v>641</v>
      </c>
      <c r="G820" s="207" t="s">
        <v>629</v>
      </c>
      <c r="H820" s="264"/>
      <c r="I820" s="209"/>
      <c r="J820" s="210">
        <f>ROUND(I820*H820,2)</f>
        <v>0</v>
      </c>
      <c r="K820" s="206" t="s">
        <v>165</v>
      </c>
      <c r="L820" s="44"/>
      <c r="M820" s="211" t="s">
        <v>19</v>
      </c>
      <c r="N820" s="212" t="s">
        <v>43</v>
      </c>
      <c r="O820" s="84"/>
      <c r="P820" s="213">
        <f>O820*H820</f>
        <v>0</v>
      </c>
      <c r="Q820" s="213">
        <v>0</v>
      </c>
      <c r="R820" s="213">
        <f>Q820*H820</f>
        <v>0</v>
      </c>
      <c r="S820" s="213">
        <v>0</v>
      </c>
      <c r="T820" s="214">
        <f>S820*H820</f>
        <v>0</v>
      </c>
      <c r="U820" s="38"/>
      <c r="V820" s="38"/>
      <c r="W820" s="38"/>
      <c r="X820" s="38"/>
      <c r="Y820" s="38"/>
      <c r="Z820" s="38"/>
      <c r="AA820" s="38"/>
      <c r="AB820" s="38"/>
      <c r="AC820" s="38"/>
      <c r="AD820" s="38"/>
      <c r="AE820" s="38"/>
      <c r="AR820" s="215" t="s">
        <v>314</v>
      </c>
      <c r="AT820" s="215" t="s">
        <v>161</v>
      </c>
      <c r="AU820" s="215" t="s">
        <v>167</v>
      </c>
      <c r="AY820" s="17" t="s">
        <v>157</v>
      </c>
      <c r="BE820" s="216">
        <f>IF(N820="základní",J820,0)</f>
        <v>0</v>
      </c>
      <c r="BF820" s="216">
        <f>IF(N820="snížená",J820,0)</f>
        <v>0</v>
      </c>
      <c r="BG820" s="216">
        <f>IF(N820="zákl. přenesená",J820,0)</f>
        <v>0</v>
      </c>
      <c r="BH820" s="216">
        <f>IF(N820="sníž. přenesená",J820,0)</f>
        <v>0</v>
      </c>
      <c r="BI820" s="216">
        <f>IF(N820="nulová",J820,0)</f>
        <v>0</v>
      </c>
      <c r="BJ820" s="17" t="s">
        <v>167</v>
      </c>
      <c r="BK820" s="216">
        <f>ROUND(I820*H820,2)</f>
        <v>0</v>
      </c>
      <c r="BL820" s="17" t="s">
        <v>314</v>
      </c>
      <c r="BM820" s="215" t="s">
        <v>642</v>
      </c>
    </row>
    <row r="821" s="2" customFormat="1">
      <c r="A821" s="38"/>
      <c r="B821" s="39"/>
      <c r="C821" s="40"/>
      <c r="D821" s="217" t="s">
        <v>169</v>
      </c>
      <c r="E821" s="40"/>
      <c r="F821" s="218" t="s">
        <v>643</v>
      </c>
      <c r="G821" s="40"/>
      <c r="H821" s="40"/>
      <c r="I821" s="219"/>
      <c r="J821" s="40"/>
      <c r="K821" s="40"/>
      <c r="L821" s="44"/>
      <c r="M821" s="220"/>
      <c r="N821" s="221"/>
      <c r="O821" s="84"/>
      <c r="P821" s="84"/>
      <c r="Q821" s="84"/>
      <c r="R821" s="84"/>
      <c r="S821" s="84"/>
      <c r="T821" s="85"/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T821" s="17" t="s">
        <v>169</v>
      </c>
      <c r="AU821" s="17" t="s">
        <v>167</v>
      </c>
    </row>
    <row r="822" s="12" customFormat="1" ht="22.8" customHeight="1">
      <c r="A822" s="12"/>
      <c r="B822" s="188"/>
      <c r="C822" s="189"/>
      <c r="D822" s="190" t="s">
        <v>70</v>
      </c>
      <c r="E822" s="202" t="s">
        <v>644</v>
      </c>
      <c r="F822" s="202" t="s">
        <v>645</v>
      </c>
      <c r="G822" s="189"/>
      <c r="H822" s="189"/>
      <c r="I822" s="192"/>
      <c r="J822" s="203">
        <f>BK822</f>
        <v>0</v>
      </c>
      <c r="K822" s="189"/>
      <c r="L822" s="194"/>
      <c r="M822" s="195"/>
      <c r="N822" s="196"/>
      <c r="O822" s="196"/>
      <c r="P822" s="197">
        <f>SUM(P823:P848)</f>
        <v>0</v>
      </c>
      <c r="Q822" s="196"/>
      <c r="R822" s="197">
        <f>SUM(R823:R848)</f>
        <v>1.5808883999999999</v>
      </c>
      <c r="S822" s="196"/>
      <c r="T822" s="198">
        <f>SUM(T823:T848)</f>
        <v>0</v>
      </c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R822" s="199" t="s">
        <v>167</v>
      </c>
      <c r="AT822" s="200" t="s">
        <v>70</v>
      </c>
      <c r="AU822" s="200" t="s">
        <v>79</v>
      </c>
      <c r="AY822" s="199" t="s">
        <v>157</v>
      </c>
      <c r="BK822" s="201">
        <f>SUM(BK823:BK848)</f>
        <v>0</v>
      </c>
    </row>
    <row r="823" s="2" customFormat="1" ht="24.15" customHeight="1">
      <c r="A823" s="38"/>
      <c r="B823" s="39"/>
      <c r="C823" s="204" t="s">
        <v>646</v>
      </c>
      <c r="D823" s="204" t="s">
        <v>161</v>
      </c>
      <c r="E823" s="205" t="s">
        <v>647</v>
      </c>
      <c r="F823" s="206" t="s">
        <v>648</v>
      </c>
      <c r="G823" s="207" t="s">
        <v>164</v>
      </c>
      <c r="H823" s="208">
        <v>163.97999999999999</v>
      </c>
      <c r="I823" s="209"/>
      <c r="J823" s="210">
        <f>ROUND(I823*H823,2)</f>
        <v>0</v>
      </c>
      <c r="K823" s="206" t="s">
        <v>165</v>
      </c>
      <c r="L823" s="44"/>
      <c r="M823" s="211" t="s">
        <v>19</v>
      </c>
      <c r="N823" s="212" t="s">
        <v>43</v>
      </c>
      <c r="O823" s="84"/>
      <c r="P823" s="213">
        <f>O823*H823</f>
        <v>0</v>
      </c>
      <c r="Q823" s="213">
        <v>0</v>
      </c>
      <c r="R823" s="213">
        <f>Q823*H823</f>
        <v>0</v>
      </c>
      <c r="S823" s="213">
        <v>0</v>
      </c>
      <c r="T823" s="214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15" t="s">
        <v>314</v>
      </c>
      <c r="AT823" s="215" t="s">
        <v>161</v>
      </c>
      <c r="AU823" s="215" t="s">
        <v>167</v>
      </c>
      <c r="AY823" s="17" t="s">
        <v>157</v>
      </c>
      <c r="BE823" s="216">
        <f>IF(N823="základní",J823,0)</f>
        <v>0</v>
      </c>
      <c r="BF823" s="216">
        <f>IF(N823="snížená",J823,0)</f>
        <v>0</v>
      </c>
      <c r="BG823" s="216">
        <f>IF(N823="zákl. přenesená",J823,0)</f>
        <v>0</v>
      </c>
      <c r="BH823" s="216">
        <f>IF(N823="sníž. přenesená",J823,0)</f>
        <v>0</v>
      </c>
      <c r="BI823" s="216">
        <f>IF(N823="nulová",J823,0)</f>
        <v>0</v>
      </c>
      <c r="BJ823" s="17" t="s">
        <v>167</v>
      </c>
      <c r="BK823" s="216">
        <f>ROUND(I823*H823,2)</f>
        <v>0</v>
      </c>
      <c r="BL823" s="17" t="s">
        <v>314</v>
      </c>
      <c r="BM823" s="215" t="s">
        <v>649</v>
      </c>
    </row>
    <row r="824" s="2" customFormat="1">
      <c r="A824" s="38"/>
      <c r="B824" s="39"/>
      <c r="C824" s="40"/>
      <c r="D824" s="217" t="s">
        <v>169</v>
      </c>
      <c r="E824" s="40"/>
      <c r="F824" s="218" t="s">
        <v>650</v>
      </c>
      <c r="G824" s="40"/>
      <c r="H824" s="40"/>
      <c r="I824" s="219"/>
      <c r="J824" s="40"/>
      <c r="K824" s="40"/>
      <c r="L824" s="44"/>
      <c r="M824" s="220"/>
      <c r="N824" s="221"/>
      <c r="O824" s="84"/>
      <c r="P824" s="84"/>
      <c r="Q824" s="84"/>
      <c r="R824" s="84"/>
      <c r="S824" s="84"/>
      <c r="T824" s="85"/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T824" s="17" t="s">
        <v>169</v>
      </c>
      <c r="AU824" s="17" t="s">
        <v>167</v>
      </c>
    </row>
    <row r="825" s="13" customFormat="1">
      <c r="A825" s="13"/>
      <c r="B825" s="222"/>
      <c r="C825" s="223"/>
      <c r="D825" s="217" t="s">
        <v>171</v>
      </c>
      <c r="E825" s="224" t="s">
        <v>19</v>
      </c>
      <c r="F825" s="225" t="s">
        <v>512</v>
      </c>
      <c r="G825" s="223"/>
      <c r="H825" s="224" t="s">
        <v>19</v>
      </c>
      <c r="I825" s="226"/>
      <c r="J825" s="223"/>
      <c r="K825" s="223"/>
      <c r="L825" s="227"/>
      <c r="M825" s="228"/>
      <c r="N825" s="229"/>
      <c r="O825" s="229"/>
      <c r="P825" s="229"/>
      <c r="Q825" s="229"/>
      <c r="R825" s="229"/>
      <c r="S825" s="229"/>
      <c r="T825" s="230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31" t="s">
        <v>171</v>
      </c>
      <c r="AU825" s="231" t="s">
        <v>167</v>
      </c>
      <c r="AV825" s="13" t="s">
        <v>79</v>
      </c>
      <c r="AW825" s="13" t="s">
        <v>33</v>
      </c>
      <c r="AX825" s="13" t="s">
        <v>71</v>
      </c>
      <c r="AY825" s="231" t="s">
        <v>157</v>
      </c>
    </row>
    <row r="826" s="14" customFormat="1">
      <c r="A826" s="14"/>
      <c r="B826" s="232"/>
      <c r="C826" s="233"/>
      <c r="D826" s="217" t="s">
        <v>171</v>
      </c>
      <c r="E826" s="234" t="s">
        <v>19</v>
      </c>
      <c r="F826" s="235" t="s">
        <v>513</v>
      </c>
      <c r="G826" s="233"/>
      <c r="H826" s="236">
        <v>156.58000000000001</v>
      </c>
      <c r="I826" s="237"/>
      <c r="J826" s="233"/>
      <c r="K826" s="233"/>
      <c r="L826" s="238"/>
      <c r="M826" s="239"/>
      <c r="N826" s="240"/>
      <c r="O826" s="240"/>
      <c r="P826" s="240"/>
      <c r="Q826" s="240"/>
      <c r="R826" s="240"/>
      <c r="S826" s="240"/>
      <c r="T826" s="241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2" t="s">
        <v>171</v>
      </c>
      <c r="AU826" s="242" t="s">
        <v>167</v>
      </c>
      <c r="AV826" s="14" t="s">
        <v>167</v>
      </c>
      <c r="AW826" s="14" t="s">
        <v>33</v>
      </c>
      <c r="AX826" s="14" t="s">
        <v>71</v>
      </c>
      <c r="AY826" s="242" t="s">
        <v>157</v>
      </c>
    </row>
    <row r="827" s="13" customFormat="1">
      <c r="A827" s="13"/>
      <c r="B827" s="222"/>
      <c r="C827" s="223"/>
      <c r="D827" s="217" t="s">
        <v>171</v>
      </c>
      <c r="E827" s="224" t="s">
        <v>19</v>
      </c>
      <c r="F827" s="225" t="s">
        <v>651</v>
      </c>
      <c r="G827" s="223"/>
      <c r="H827" s="224" t="s">
        <v>19</v>
      </c>
      <c r="I827" s="226"/>
      <c r="J827" s="223"/>
      <c r="K827" s="223"/>
      <c r="L827" s="227"/>
      <c r="M827" s="228"/>
      <c r="N827" s="229"/>
      <c r="O827" s="229"/>
      <c r="P827" s="229"/>
      <c r="Q827" s="229"/>
      <c r="R827" s="229"/>
      <c r="S827" s="229"/>
      <c r="T827" s="230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1" t="s">
        <v>171</v>
      </c>
      <c r="AU827" s="231" t="s">
        <v>167</v>
      </c>
      <c r="AV827" s="13" t="s">
        <v>79</v>
      </c>
      <c r="AW827" s="13" t="s">
        <v>33</v>
      </c>
      <c r="AX827" s="13" t="s">
        <v>71</v>
      </c>
      <c r="AY827" s="231" t="s">
        <v>157</v>
      </c>
    </row>
    <row r="828" s="14" customFormat="1">
      <c r="A828" s="14"/>
      <c r="B828" s="232"/>
      <c r="C828" s="233"/>
      <c r="D828" s="217" t="s">
        <v>171</v>
      </c>
      <c r="E828" s="234" t="s">
        <v>19</v>
      </c>
      <c r="F828" s="235" t="s">
        <v>652</v>
      </c>
      <c r="G828" s="233"/>
      <c r="H828" s="236">
        <v>7.4000000000000004</v>
      </c>
      <c r="I828" s="237"/>
      <c r="J828" s="233"/>
      <c r="K828" s="233"/>
      <c r="L828" s="238"/>
      <c r="M828" s="239"/>
      <c r="N828" s="240"/>
      <c r="O828" s="240"/>
      <c r="P828" s="240"/>
      <c r="Q828" s="240"/>
      <c r="R828" s="240"/>
      <c r="S828" s="240"/>
      <c r="T828" s="241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42" t="s">
        <v>171</v>
      </c>
      <c r="AU828" s="242" t="s">
        <v>167</v>
      </c>
      <c r="AV828" s="14" t="s">
        <v>167</v>
      </c>
      <c r="AW828" s="14" t="s">
        <v>33</v>
      </c>
      <c r="AX828" s="14" t="s">
        <v>71</v>
      </c>
      <c r="AY828" s="242" t="s">
        <v>157</v>
      </c>
    </row>
    <row r="829" s="15" customFormat="1">
      <c r="A829" s="15"/>
      <c r="B829" s="243"/>
      <c r="C829" s="244"/>
      <c r="D829" s="217" t="s">
        <v>171</v>
      </c>
      <c r="E829" s="245" t="s">
        <v>19</v>
      </c>
      <c r="F829" s="246" t="s">
        <v>191</v>
      </c>
      <c r="G829" s="244"/>
      <c r="H829" s="247">
        <v>163.97999999999999</v>
      </c>
      <c r="I829" s="248"/>
      <c r="J829" s="244"/>
      <c r="K829" s="244"/>
      <c r="L829" s="249"/>
      <c r="M829" s="250"/>
      <c r="N829" s="251"/>
      <c r="O829" s="251"/>
      <c r="P829" s="251"/>
      <c r="Q829" s="251"/>
      <c r="R829" s="251"/>
      <c r="S829" s="251"/>
      <c r="T829" s="252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3" t="s">
        <v>171</v>
      </c>
      <c r="AU829" s="253" t="s">
        <v>167</v>
      </c>
      <c r="AV829" s="15" t="s">
        <v>166</v>
      </c>
      <c r="AW829" s="15" t="s">
        <v>33</v>
      </c>
      <c r="AX829" s="15" t="s">
        <v>79</v>
      </c>
      <c r="AY829" s="253" t="s">
        <v>157</v>
      </c>
    </row>
    <row r="830" s="2" customFormat="1" ht="24.15" customHeight="1">
      <c r="A830" s="38"/>
      <c r="B830" s="39"/>
      <c r="C830" s="254" t="s">
        <v>653</v>
      </c>
      <c r="D830" s="254" t="s">
        <v>201</v>
      </c>
      <c r="E830" s="255" t="s">
        <v>654</v>
      </c>
      <c r="F830" s="256" t="s">
        <v>655</v>
      </c>
      <c r="G830" s="257" t="s">
        <v>164</v>
      </c>
      <c r="H830" s="258">
        <v>334.51900000000001</v>
      </c>
      <c r="I830" s="259"/>
      <c r="J830" s="260">
        <f>ROUND(I830*H830,2)</f>
        <v>0</v>
      </c>
      <c r="K830" s="256" t="s">
        <v>165</v>
      </c>
      <c r="L830" s="261"/>
      <c r="M830" s="262" t="s">
        <v>19</v>
      </c>
      <c r="N830" s="263" t="s">
        <v>43</v>
      </c>
      <c r="O830" s="84"/>
      <c r="P830" s="213">
        <f>O830*H830</f>
        <v>0</v>
      </c>
      <c r="Q830" s="213">
        <v>0.0041999999999999997</v>
      </c>
      <c r="R830" s="213">
        <f>Q830*H830</f>
        <v>1.4049798</v>
      </c>
      <c r="S830" s="213">
        <v>0</v>
      </c>
      <c r="T830" s="214">
        <f>S830*H830</f>
        <v>0</v>
      </c>
      <c r="U830" s="38"/>
      <c r="V830" s="38"/>
      <c r="W830" s="38"/>
      <c r="X830" s="38"/>
      <c r="Y830" s="38"/>
      <c r="Z830" s="38"/>
      <c r="AA830" s="38"/>
      <c r="AB830" s="38"/>
      <c r="AC830" s="38"/>
      <c r="AD830" s="38"/>
      <c r="AE830" s="38"/>
      <c r="AR830" s="215" t="s">
        <v>388</v>
      </c>
      <c r="AT830" s="215" t="s">
        <v>201</v>
      </c>
      <c r="AU830" s="215" t="s">
        <v>167</v>
      </c>
      <c r="AY830" s="17" t="s">
        <v>157</v>
      </c>
      <c r="BE830" s="216">
        <f>IF(N830="základní",J830,0)</f>
        <v>0</v>
      </c>
      <c r="BF830" s="216">
        <f>IF(N830="snížená",J830,0)</f>
        <v>0</v>
      </c>
      <c r="BG830" s="216">
        <f>IF(N830="zákl. přenesená",J830,0)</f>
        <v>0</v>
      </c>
      <c r="BH830" s="216">
        <f>IF(N830="sníž. přenesená",J830,0)</f>
        <v>0</v>
      </c>
      <c r="BI830" s="216">
        <f>IF(N830="nulová",J830,0)</f>
        <v>0</v>
      </c>
      <c r="BJ830" s="17" t="s">
        <v>167</v>
      </c>
      <c r="BK830" s="216">
        <f>ROUND(I830*H830,2)</f>
        <v>0</v>
      </c>
      <c r="BL830" s="17" t="s">
        <v>314</v>
      </c>
      <c r="BM830" s="215" t="s">
        <v>656</v>
      </c>
    </row>
    <row r="831" s="2" customFormat="1">
      <c r="A831" s="38"/>
      <c r="B831" s="39"/>
      <c r="C831" s="40"/>
      <c r="D831" s="217" t="s">
        <v>169</v>
      </c>
      <c r="E831" s="40"/>
      <c r="F831" s="218" t="s">
        <v>655</v>
      </c>
      <c r="G831" s="40"/>
      <c r="H831" s="40"/>
      <c r="I831" s="219"/>
      <c r="J831" s="40"/>
      <c r="K831" s="40"/>
      <c r="L831" s="44"/>
      <c r="M831" s="220"/>
      <c r="N831" s="221"/>
      <c r="O831" s="84"/>
      <c r="P831" s="84"/>
      <c r="Q831" s="84"/>
      <c r="R831" s="84"/>
      <c r="S831" s="84"/>
      <c r="T831" s="85"/>
      <c r="U831" s="38"/>
      <c r="V831" s="38"/>
      <c r="W831" s="38"/>
      <c r="X831" s="38"/>
      <c r="Y831" s="38"/>
      <c r="Z831" s="38"/>
      <c r="AA831" s="38"/>
      <c r="AB831" s="38"/>
      <c r="AC831" s="38"/>
      <c r="AD831" s="38"/>
      <c r="AE831" s="38"/>
      <c r="AT831" s="17" t="s">
        <v>169</v>
      </c>
      <c r="AU831" s="17" t="s">
        <v>167</v>
      </c>
    </row>
    <row r="832" s="14" customFormat="1">
      <c r="A832" s="14"/>
      <c r="B832" s="232"/>
      <c r="C832" s="233"/>
      <c r="D832" s="217" t="s">
        <v>171</v>
      </c>
      <c r="E832" s="233"/>
      <c r="F832" s="235" t="s">
        <v>657</v>
      </c>
      <c r="G832" s="233"/>
      <c r="H832" s="236">
        <v>334.51900000000001</v>
      </c>
      <c r="I832" s="237"/>
      <c r="J832" s="233"/>
      <c r="K832" s="233"/>
      <c r="L832" s="238"/>
      <c r="M832" s="239"/>
      <c r="N832" s="240"/>
      <c r="O832" s="240"/>
      <c r="P832" s="240"/>
      <c r="Q832" s="240"/>
      <c r="R832" s="240"/>
      <c r="S832" s="240"/>
      <c r="T832" s="241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42" t="s">
        <v>171</v>
      </c>
      <c r="AU832" s="242" t="s">
        <v>167</v>
      </c>
      <c r="AV832" s="14" t="s">
        <v>167</v>
      </c>
      <c r="AW832" s="14" t="s">
        <v>4</v>
      </c>
      <c r="AX832" s="14" t="s">
        <v>79</v>
      </c>
      <c r="AY832" s="242" t="s">
        <v>157</v>
      </c>
    </row>
    <row r="833" s="2" customFormat="1" ht="14.4" customHeight="1">
      <c r="A833" s="38"/>
      <c r="B833" s="39"/>
      <c r="C833" s="204" t="s">
        <v>658</v>
      </c>
      <c r="D833" s="204" t="s">
        <v>161</v>
      </c>
      <c r="E833" s="205" t="s">
        <v>659</v>
      </c>
      <c r="F833" s="206" t="s">
        <v>660</v>
      </c>
      <c r="G833" s="207" t="s">
        <v>164</v>
      </c>
      <c r="H833" s="208">
        <v>163.97999999999999</v>
      </c>
      <c r="I833" s="209"/>
      <c r="J833" s="210">
        <f>ROUND(I833*H833,2)</f>
        <v>0</v>
      </c>
      <c r="K833" s="206" t="s">
        <v>165</v>
      </c>
      <c r="L833" s="44"/>
      <c r="M833" s="211" t="s">
        <v>19</v>
      </c>
      <c r="N833" s="212" t="s">
        <v>43</v>
      </c>
      <c r="O833" s="84"/>
      <c r="P833" s="213">
        <f>O833*H833</f>
        <v>0</v>
      </c>
      <c r="Q833" s="213">
        <v>0.00080999999999999996</v>
      </c>
      <c r="R833" s="213">
        <f>Q833*H833</f>
        <v>0.13282379999999999</v>
      </c>
      <c r="S833" s="213">
        <v>0</v>
      </c>
      <c r="T833" s="214">
        <f>S833*H833</f>
        <v>0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15" t="s">
        <v>314</v>
      </c>
      <c r="AT833" s="215" t="s">
        <v>161</v>
      </c>
      <c r="AU833" s="215" t="s">
        <v>167</v>
      </c>
      <c r="AY833" s="17" t="s">
        <v>157</v>
      </c>
      <c r="BE833" s="216">
        <f>IF(N833="základní",J833,0)</f>
        <v>0</v>
      </c>
      <c r="BF833" s="216">
        <f>IF(N833="snížená",J833,0)</f>
        <v>0</v>
      </c>
      <c r="BG833" s="216">
        <f>IF(N833="zákl. přenesená",J833,0)</f>
        <v>0</v>
      </c>
      <c r="BH833" s="216">
        <f>IF(N833="sníž. přenesená",J833,0)</f>
        <v>0</v>
      </c>
      <c r="BI833" s="216">
        <f>IF(N833="nulová",J833,0)</f>
        <v>0</v>
      </c>
      <c r="BJ833" s="17" t="s">
        <v>167</v>
      </c>
      <c r="BK833" s="216">
        <f>ROUND(I833*H833,2)</f>
        <v>0</v>
      </c>
      <c r="BL833" s="17" t="s">
        <v>314</v>
      </c>
      <c r="BM833" s="215" t="s">
        <v>661</v>
      </c>
    </row>
    <row r="834" s="2" customFormat="1">
      <c r="A834" s="38"/>
      <c r="B834" s="39"/>
      <c r="C834" s="40"/>
      <c r="D834" s="217" t="s">
        <v>169</v>
      </c>
      <c r="E834" s="40"/>
      <c r="F834" s="218" t="s">
        <v>662</v>
      </c>
      <c r="G834" s="40"/>
      <c r="H834" s="40"/>
      <c r="I834" s="219"/>
      <c r="J834" s="40"/>
      <c r="K834" s="40"/>
      <c r="L834" s="44"/>
      <c r="M834" s="220"/>
      <c r="N834" s="221"/>
      <c r="O834" s="84"/>
      <c r="P834" s="84"/>
      <c r="Q834" s="84"/>
      <c r="R834" s="84"/>
      <c r="S834" s="84"/>
      <c r="T834" s="85"/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T834" s="17" t="s">
        <v>169</v>
      </c>
      <c r="AU834" s="17" t="s">
        <v>167</v>
      </c>
    </row>
    <row r="835" s="13" customFormat="1">
      <c r="A835" s="13"/>
      <c r="B835" s="222"/>
      <c r="C835" s="223"/>
      <c r="D835" s="217" t="s">
        <v>171</v>
      </c>
      <c r="E835" s="224" t="s">
        <v>19</v>
      </c>
      <c r="F835" s="225" t="s">
        <v>512</v>
      </c>
      <c r="G835" s="223"/>
      <c r="H835" s="224" t="s">
        <v>19</v>
      </c>
      <c r="I835" s="226"/>
      <c r="J835" s="223"/>
      <c r="K835" s="223"/>
      <c r="L835" s="227"/>
      <c r="M835" s="228"/>
      <c r="N835" s="229"/>
      <c r="O835" s="229"/>
      <c r="P835" s="229"/>
      <c r="Q835" s="229"/>
      <c r="R835" s="229"/>
      <c r="S835" s="229"/>
      <c r="T835" s="230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1" t="s">
        <v>171</v>
      </c>
      <c r="AU835" s="231" t="s">
        <v>167</v>
      </c>
      <c r="AV835" s="13" t="s">
        <v>79</v>
      </c>
      <c r="AW835" s="13" t="s">
        <v>33</v>
      </c>
      <c r="AX835" s="13" t="s">
        <v>71</v>
      </c>
      <c r="AY835" s="231" t="s">
        <v>157</v>
      </c>
    </row>
    <row r="836" s="14" customFormat="1">
      <c r="A836" s="14"/>
      <c r="B836" s="232"/>
      <c r="C836" s="233"/>
      <c r="D836" s="217" t="s">
        <v>171</v>
      </c>
      <c r="E836" s="234" t="s">
        <v>19</v>
      </c>
      <c r="F836" s="235" t="s">
        <v>513</v>
      </c>
      <c r="G836" s="233"/>
      <c r="H836" s="236">
        <v>156.58000000000001</v>
      </c>
      <c r="I836" s="237"/>
      <c r="J836" s="233"/>
      <c r="K836" s="233"/>
      <c r="L836" s="238"/>
      <c r="M836" s="239"/>
      <c r="N836" s="240"/>
      <c r="O836" s="240"/>
      <c r="P836" s="240"/>
      <c r="Q836" s="240"/>
      <c r="R836" s="240"/>
      <c r="S836" s="240"/>
      <c r="T836" s="241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42" t="s">
        <v>171</v>
      </c>
      <c r="AU836" s="242" t="s">
        <v>167</v>
      </c>
      <c r="AV836" s="14" t="s">
        <v>167</v>
      </c>
      <c r="AW836" s="14" t="s">
        <v>33</v>
      </c>
      <c r="AX836" s="14" t="s">
        <v>71</v>
      </c>
      <c r="AY836" s="242" t="s">
        <v>157</v>
      </c>
    </row>
    <row r="837" s="13" customFormat="1">
      <c r="A837" s="13"/>
      <c r="B837" s="222"/>
      <c r="C837" s="223"/>
      <c r="D837" s="217" t="s">
        <v>171</v>
      </c>
      <c r="E837" s="224" t="s">
        <v>19</v>
      </c>
      <c r="F837" s="225" t="s">
        <v>651</v>
      </c>
      <c r="G837" s="223"/>
      <c r="H837" s="224" t="s">
        <v>19</v>
      </c>
      <c r="I837" s="226"/>
      <c r="J837" s="223"/>
      <c r="K837" s="223"/>
      <c r="L837" s="227"/>
      <c r="M837" s="228"/>
      <c r="N837" s="229"/>
      <c r="O837" s="229"/>
      <c r="P837" s="229"/>
      <c r="Q837" s="229"/>
      <c r="R837" s="229"/>
      <c r="S837" s="229"/>
      <c r="T837" s="230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31" t="s">
        <v>171</v>
      </c>
      <c r="AU837" s="231" t="s">
        <v>167</v>
      </c>
      <c r="AV837" s="13" t="s">
        <v>79</v>
      </c>
      <c r="AW837" s="13" t="s">
        <v>33</v>
      </c>
      <c r="AX837" s="13" t="s">
        <v>71</v>
      </c>
      <c r="AY837" s="231" t="s">
        <v>157</v>
      </c>
    </row>
    <row r="838" s="14" customFormat="1">
      <c r="A838" s="14"/>
      <c r="B838" s="232"/>
      <c r="C838" s="233"/>
      <c r="D838" s="217" t="s">
        <v>171</v>
      </c>
      <c r="E838" s="234" t="s">
        <v>19</v>
      </c>
      <c r="F838" s="235" t="s">
        <v>652</v>
      </c>
      <c r="G838" s="233"/>
      <c r="H838" s="236">
        <v>7.4000000000000004</v>
      </c>
      <c r="I838" s="237"/>
      <c r="J838" s="233"/>
      <c r="K838" s="233"/>
      <c r="L838" s="238"/>
      <c r="M838" s="239"/>
      <c r="N838" s="240"/>
      <c r="O838" s="240"/>
      <c r="P838" s="240"/>
      <c r="Q838" s="240"/>
      <c r="R838" s="240"/>
      <c r="S838" s="240"/>
      <c r="T838" s="241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42" t="s">
        <v>171</v>
      </c>
      <c r="AU838" s="242" t="s">
        <v>167</v>
      </c>
      <c r="AV838" s="14" t="s">
        <v>167</v>
      </c>
      <c r="AW838" s="14" t="s">
        <v>33</v>
      </c>
      <c r="AX838" s="14" t="s">
        <v>71</v>
      </c>
      <c r="AY838" s="242" t="s">
        <v>157</v>
      </c>
    </row>
    <row r="839" s="15" customFormat="1">
      <c r="A839" s="15"/>
      <c r="B839" s="243"/>
      <c r="C839" s="244"/>
      <c r="D839" s="217" t="s">
        <v>171</v>
      </c>
      <c r="E839" s="245" t="s">
        <v>19</v>
      </c>
      <c r="F839" s="246" t="s">
        <v>191</v>
      </c>
      <c r="G839" s="244"/>
      <c r="H839" s="247">
        <v>163.97999999999999</v>
      </c>
      <c r="I839" s="248"/>
      <c r="J839" s="244"/>
      <c r="K839" s="244"/>
      <c r="L839" s="249"/>
      <c r="M839" s="250"/>
      <c r="N839" s="251"/>
      <c r="O839" s="251"/>
      <c r="P839" s="251"/>
      <c r="Q839" s="251"/>
      <c r="R839" s="251"/>
      <c r="S839" s="251"/>
      <c r="T839" s="252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53" t="s">
        <v>171</v>
      </c>
      <c r="AU839" s="253" t="s">
        <v>167</v>
      </c>
      <c r="AV839" s="15" t="s">
        <v>166</v>
      </c>
      <c r="AW839" s="15" t="s">
        <v>33</v>
      </c>
      <c r="AX839" s="15" t="s">
        <v>79</v>
      </c>
      <c r="AY839" s="253" t="s">
        <v>157</v>
      </c>
    </row>
    <row r="840" s="2" customFormat="1" ht="24.15" customHeight="1">
      <c r="A840" s="38"/>
      <c r="B840" s="39"/>
      <c r="C840" s="204" t="s">
        <v>663</v>
      </c>
      <c r="D840" s="204" t="s">
        <v>161</v>
      </c>
      <c r="E840" s="205" t="s">
        <v>664</v>
      </c>
      <c r="F840" s="206" t="s">
        <v>665</v>
      </c>
      <c r="G840" s="207" t="s">
        <v>164</v>
      </c>
      <c r="H840" s="208">
        <v>8.8000000000000007</v>
      </c>
      <c r="I840" s="209"/>
      <c r="J840" s="210">
        <f>ROUND(I840*H840,2)</f>
        <v>0</v>
      </c>
      <c r="K840" s="206" t="s">
        <v>165</v>
      </c>
      <c r="L840" s="44"/>
      <c r="M840" s="211" t="s">
        <v>19</v>
      </c>
      <c r="N840" s="212" t="s">
        <v>43</v>
      </c>
      <c r="O840" s="84"/>
      <c r="P840" s="213">
        <f>O840*H840</f>
        <v>0</v>
      </c>
      <c r="Q840" s="213">
        <v>0</v>
      </c>
      <c r="R840" s="213">
        <f>Q840*H840</f>
        <v>0</v>
      </c>
      <c r="S840" s="213">
        <v>0</v>
      </c>
      <c r="T840" s="214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15" t="s">
        <v>314</v>
      </c>
      <c r="AT840" s="215" t="s">
        <v>161</v>
      </c>
      <c r="AU840" s="215" t="s">
        <v>167</v>
      </c>
      <c r="AY840" s="17" t="s">
        <v>157</v>
      </c>
      <c r="BE840" s="216">
        <f>IF(N840="základní",J840,0)</f>
        <v>0</v>
      </c>
      <c r="BF840" s="216">
        <f>IF(N840="snížená",J840,0)</f>
        <v>0</v>
      </c>
      <c r="BG840" s="216">
        <f>IF(N840="zákl. přenesená",J840,0)</f>
        <v>0</v>
      </c>
      <c r="BH840" s="216">
        <f>IF(N840="sníž. přenesená",J840,0)</f>
        <v>0</v>
      </c>
      <c r="BI840" s="216">
        <f>IF(N840="nulová",J840,0)</f>
        <v>0</v>
      </c>
      <c r="BJ840" s="17" t="s">
        <v>167</v>
      </c>
      <c r="BK840" s="216">
        <f>ROUND(I840*H840,2)</f>
        <v>0</v>
      </c>
      <c r="BL840" s="17" t="s">
        <v>314</v>
      </c>
      <c r="BM840" s="215" t="s">
        <v>666</v>
      </c>
    </row>
    <row r="841" s="2" customFormat="1">
      <c r="A841" s="38"/>
      <c r="B841" s="39"/>
      <c r="C841" s="40"/>
      <c r="D841" s="217" t="s">
        <v>169</v>
      </c>
      <c r="E841" s="40"/>
      <c r="F841" s="218" t="s">
        <v>667</v>
      </c>
      <c r="G841" s="40"/>
      <c r="H841" s="40"/>
      <c r="I841" s="219"/>
      <c r="J841" s="40"/>
      <c r="K841" s="40"/>
      <c r="L841" s="44"/>
      <c r="M841" s="220"/>
      <c r="N841" s="221"/>
      <c r="O841" s="84"/>
      <c r="P841" s="84"/>
      <c r="Q841" s="84"/>
      <c r="R841" s="84"/>
      <c r="S841" s="84"/>
      <c r="T841" s="85"/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T841" s="17" t="s">
        <v>169</v>
      </c>
      <c r="AU841" s="17" t="s">
        <v>167</v>
      </c>
    </row>
    <row r="842" s="13" customFormat="1">
      <c r="A842" s="13"/>
      <c r="B842" s="222"/>
      <c r="C842" s="223"/>
      <c r="D842" s="217" t="s">
        <v>171</v>
      </c>
      <c r="E842" s="224" t="s">
        <v>19</v>
      </c>
      <c r="F842" s="225" t="s">
        <v>668</v>
      </c>
      <c r="G842" s="223"/>
      <c r="H842" s="224" t="s">
        <v>19</v>
      </c>
      <c r="I842" s="226"/>
      <c r="J842" s="223"/>
      <c r="K842" s="223"/>
      <c r="L842" s="227"/>
      <c r="M842" s="228"/>
      <c r="N842" s="229"/>
      <c r="O842" s="229"/>
      <c r="P842" s="229"/>
      <c r="Q842" s="229"/>
      <c r="R842" s="229"/>
      <c r="S842" s="229"/>
      <c r="T842" s="230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1" t="s">
        <v>171</v>
      </c>
      <c r="AU842" s="231" t="s">
        <v>167</v>
      </c>
      <c r="AV842" s="13" t="s">
        <v>79</v>
      </c>
      <c r="AW842" s="13" t="s">
        <v>33</v>
      </c>
      <c r="AX842" s="13" t="s">
        <v>71</v>
      </c>
      <c r="AY842" s="231" t="s">
        <v>157</v>
      </c>
    </row>
    <row r="843" s="14" customFormat="1">
      <c r="A843" s="14"/>
      <c r="B843" s="232"/>
      <c r="C843" s="233"/>
      <c r="D843" s="217" t="s">
        <v>171</v>
      </c>
      <c r="E843" s="234" t="s">
        <v>19</v>
      </c>
      <c r="F843" s="235" t="s">
        <v>669</v>
      </c>
      <c r="G843" s="233"/>
      <c r="H843" s="236">
        <v>8.8000000000000007</v>
      </c>
      <c r="I843" s="237"/>
      <c r="J843" s="233"/>
      <c r="K843" s="233"/>
      <c r="L843" s="238"/>
      <c r="M843" s="239"/>
      <c r="N843" s="240"/>
      <c r="O843" s="240"/>
      <c r="P843" s="240"/>
      <c r="Q843" s="240"/>
      <c r="R843" s="240"/>
      <c r="S843" s="240"/>
      <c r="T843" s="241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42" t="s">
        <v>171</v>
      </c>
      <c r="AU843" s="242" t="s">
        <v>167</v>
      </c>
      <c r="AV843" s="14" t="s">
        <v>167</v>
      </c>
      <c r="AW843" s="14" t="s">
        <v>33</v>
      </c>
      <c r="AX843" s="14" t="s">
        <v>79</v>
      </c>
      <c r="AY843" s="242" t="s">
        <v>157</v>
      </c>
    </row>
    <row r="844" s="2" customFormat="1" ht="24.15" customHeight="1">
      <c r="A844" s="38"/>
      <c r="B844" s="39"/>
      <c r="C844" s="254" t="s">
        <v>670</v>
      </c>
      <c r="D844" s="254" t="s">
        <v>201</v>
      </c>
      <c r="E844" s="255" t="s">
        <v>671</v>
      </c>
      <c r="F844" s="256" t="s">
        <v>672</v>
      </c>
      <c r="G844" s="257" t="s">
        <v>164</v>
      </c>
      <c r="H844" s="258">
        <v>8.9760000000000009</v>
      </c>
      <c r="I844" s="259"/>
      <c r="J844" s="260">
        <f>ROUND(I844*H844,2)</f>
        <v>0</v>
      </c>
      <c r="K844" s="256" t="s">
        <v>165</v>
      </c>
      <c r="L844" s="261"/>
      <c r="M844" s="262" t="s">
        <v>19</v>
      </c>
      <c r="N844" s="263" t="s">
        <v>43</v>
      </c>
      <c r="O844" s="84"/>
      <c r="P844" s="213">
        <f>O844*H844</f>
        <v>0</v>
      </c>
      <c r="Q844" s="213">
        <v>0.0047999999999999996</v>
      </c>
      <c r="R844" s="213">
        <f>Q844*H844</f>
        <v>0.043084799999999999</v>
      </c>
      <c r="S844" s="213">
        <v>0</v>
      </c>
      <c r="T844" s="214">
        <f>S844*H844</f>
        <v>0</v>
      </c>
      <c r="U844" s="38"/>
      <c r="V844" s="38"/>
      <c r="W844" s="38"/>
      <c r="X844" s="38"/>
      <c r="Y844" s="38"/>
      <c r="Z844" s="38"/>
      <c r="AA844" s="38"/>
      <c r="AB844" s="38"/>
      <c r="AC844" s="38"/>
      <c r="AD844" s="38"/>
      <c r="AE844" s="38"/>
      <c r="AR844" s="215" t="s">
        <v>388</v>
      </c>
      <c r="AT844" s="215" t="s">
        <v>201</v>
      </c>
      <c r="AU844" s="215" t="s">
        <v>167</v>
      </c>
      <c r="AY844" s="17" t="s">
        <v>157</v>
      </c>
      <c r="BE844" s="216">
        <f>IF(N844="základní",J844,0)</f>
        <v>0</v>
      </c>
      <c r="BF844" s="216">
        <f>IF(N844="snížená",J844,0)</f>
        <v>0</v>
      </c>
      <c r="BG844" s="216">
        <f>IF(N844="zákl. přenesená",J844,0)</f>
        <v>0</v>
      </c>
      <c r="BH844" s="216">
        <f>IF(N844="sníž. přenesená",J844,0)</f>
        <v>0</v>
      </c>
      <c r="BI844" s="216">
        <f>IF(N844="nulová",J844,0)</f>
        <v>0</v>
      </c>
      <c r="BJ844" s="17" t="s">
        <v>167</v>
      </c>
      <c r="BK844" s="216">
        <f>ROUND(I844*H844,2)</f>
        <v>0</v>
      </c>
      <c r="BL844" s="17" t="s">
        <v>314</v>
      </c>
      <c r="BM844" s="215" t="s">
        <v>673</v>
      </c>
    </row>
    <row r="845" s="2" customFormat="1">
      <c r="A845" s="38"/>
      <c r="B845" s="39"/>
      <c r="C845" s="40"/>
      <c r="D845" s="217" t="s">
        <v>169</v>
      </c>
      <c r="E845" s="40"/>
      <c r="F845" s="218" t="s">
        <v>672</v>
      </c>
      <c r="G845" s="40"/>
      <c r="H845" s="40"/>
      <c r="I845" s="219"/>
      <c r="J845" s="40"/>
      <c r="K845" s="40"/>
      <c r="L845" s="44"/>
      <c r="M845" s="220"/>
      <c r="N845" s="221"/>
      <c r="O845" s="84"/>
      <c r="P845" s="84"/>
      <c r="Q845" s="84"/>
      <c r="R845" s="84"/>
      <c r="S845" s="84"/>
      <c r="T845" s="85"/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T845" s="17" t="s">
        <v>169</v>
      </c>
      <c r="AU845" s="17" t="s">
        <v>167</v>
      </c>
    </row>
    <row r="846" s="14" customFormat="1">
      <c r="A846" s="14"/>
      <c r="B846" s="232"/>
      <c r="C846" s="233"/>
      <c r="D846" s="217" t="s">
        <v>171</v>
      </c>
      <c r="E846" s="233"/>
      <c r="F846" s="235" t="s">
        <v>674</v>
      </c>
      <c r="G846" s="233"/>
      <c r="H846" s="236">
        <v>8.9760000000000009</v>
      </c>
      <c r="I846" s="237"/>
      <c r="J846" s="233"/>
      <c r="K846" s="233"/>
      <c r="L846" s="238"/>
      <c r="M846" s="239"/>
      <c r="N846" s="240"/>
      <c r="O846" s="240"/>
      <c r="P846" s="240"/>
      <c r="Q846" s="240"/>
      <c r="R846" s="240"/>
      <c r="S846" s="240"/>
      <c r="T846" s="241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42" t="s">
        <v>171</v>
      </c>
      <c r="AU846" s="242" t="s">
        <v>167</v>
      </c>
      <c r="AV846" s="14" t="s">
        <v>167</v>
      </c>
      <c r="AW846" s="14" t="s">
        <v>4</v>
      </c>
      <c r="AX846" s="14" t="s">
        <v>79</v>
      </c>
      <c r="AY846" s="242" t="s">
        <v>157</v>
      </c>
    </row>
    <row r="847" s="2" customFormat="1" ht="24.15" customHeight="1">
      <c r="A847" s="38"/>
      <c r="B847" s="39"/>
      <c r="C847" s="204" t="s">
        <v>675</v>
      </c>
      <c r="D847" s="204" t="s">
        <v>161</v>
      </c>
      <c r="E847" s="205" t="s">
        <v>676</v>
      </c>
      <c r="F847" s="206" t="s">
        <v>677</v>
      </c>
      <c r="G847" s="207" t="s">
        <v>629</v>
      </c>
      <c r="H847" s="264"/>
      <c r="I847" s="209"/>
      <c r="J847" s="210">
        <f>ROUND(I847*H847,2)</f>
        <v>0</v>
      </c>
      <c r="K847" s="206" t="s">
        <v>165</v>
      </c>
      <c r="L847" s="44"/>
      <c r="M847" s="211" t="s">
        <v>19</v>
      </c>
      <c r="N847" s="212" t="s">
        <v>43</v>
      </c>
      <c r="O847" s="84"/>
      <c r="P847" s="213">
        <f>O847*H847</f>
        <v>0</v>
      </c>
      <c r="Q847" s="213">
        <v>0</v>
      </c>
      <c r="R847" s="213">
        <f>Q847*H847</f>
        <v>0</v>
      </c>
      <c r="S847" s="213">
        <v>0</v>
      </c>
      <c r="T847" s="214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15" t="s">
        <v>314</v>
      </c>
      <c r="AT847" s="215" t="s">
        <v>161</v>
      </c>
      <c r="AU847" s="215" t="s">
        <v>167</v>
      </c>
      <c r="AY847" s="17" t="s">
        <v>157</v>
      </c>
      <c r="BE847" s="216">
        <f>IF(N847="základní",J847,0)</f>
        <v>0</v>
      </c>
      <c r="BF847" s="216">
        <f>IF(N847="snížená",J847,0)</f>
        <v>0</v>
      </c>
      <c r="BG847" s="216">
        <f>IF(N847="zákl. přenesená",J847,0)</f>
        <v>0</v>
      </c>
      <c r="BH847" s="216">
        <f>IF(N847="sníž. přenesená",J847,0)</f>
        <v>0</v>
      </c>
      <c r="BI847" s="216">
        <f>IF(N847="nulová",J847,0)</f>
        <v>0</v>
      </c>
      <c r="BJ847" s="17" t="s">
        <v>167</v>
      </c>
      <c r="BK847" s="216">
        <f>ROUND(I847*H847,2)</f>
        <v>0</v>
      </c>
      <c r="BL847" s="17" t="s">
        <v>314</v>
      </c>
      <c r="BM847" s="215" t="s">
        <v>678</v>
      </c>
    </row>
    <row r="848" s="2" customFormat="1">
      <c r="A848" s="38"/>
      <c r="B848" s="39"/>
      <c r="C848" s="40"/>
      <c r="D848" s="217" t="s">
        <v>169</v>
      </c>
      <c r="E848" s="40"/>
      <c r="F848" s="218" t="s">
        <v>679</v>
      </c>
      <c r="G848" s="40"/>
      <c r="H848" s="40"/>
      <c r="I848" s="219"/>
      <c r="J848" s="40"/>
      <c r="K848" s="40"/>
      <c r="L848" s="44"/>
      <c r="M848" s="220"/>
      <c r="N848" s="221"/>
      <c r="O848" s="84"/>
      <c r="P848" s="84"/>
      <c r="Q848" s="84"/>
      <c r="R848" s="84"/>
      <c r="S848" s="84"/>
      <c r="T848" s="85"/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T848" s="17" t="s">
        <v>169</v>
      </c>
      <c r="AU848" s="17" t="s">
        <v>167</v>
      </c>
    </row>
    <row r="849" s="12" customFormat="1" ht="22.8" customHeight="1">
      <c r="A849" s="12"/>
      <c r="B849" s="188"/>
      <c r="C849" s="189"/>
      <c r="D849" s="190" t="s">
        <v>70</v>
      </c>
      <c r="E849" s="202" t="s">
        <v>680</v>
      </c>
      <c r="F849" s="202" t="s">
        <v>681</v>
      </c>
      <c r="G849" s="189"/>
      <c r="H849" s="189"/>
      <c r="I849" s="192"/>
      <c r="J849" s="203">
        <f>BK849</f>
        <v>0</v>
      </c>
      <c r="K849" s="189"/>
      <c r="L849" s="194"/>
      <c r="M849" s="195"/>
      <c r="N849" s="196"/>
      <c r="O849" s="196"/>
      <c r="P849" s="197">
        <f>SUM(P850:P860)</f>
        <v>0</v>
      </c>
      <c r="Q849" s="196"/>
      <c r="R849" s="197">
        <f>SUM(R850:R860)</f>
        <v>0.24245949999999997</v>
      </c>
      <c r="S849" s="196"/>
      <c r="T849" s="198">
        <f>SUM(T850:T860)</f>
        <v>0</v>
      </c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R849" s="199" t="s">
        <v>167</v>
      </c>
      <c r="AT849" s="200" t="s">
        <v>70</v>
      </c>
      <c r="AU849" s="200" t="s">
        <v>79</v>
      </c>
      <c r="AY849" s="199" t="s">
        <v>157</v>
      </c>
      <c r="BK849" s="201">
        <f>SUM(BK850:BK860)</f>
        <v>0</v>
      </c>
    </row>
    <row r="850" s="2" customFormat="1" ht="24.15" customHeight="1">
      <c r="A850" s="38"/>
      <c r="B850" s="39"/>
      <c r="C850" s="204" t="s">
        <v>682</v>
      </c>
      <c r="D850" s="204" t="s">
        <v>161</v>
      </c>
      <c r="E850" s="205" t="s">
        <v>683</v>
      </c>
      <c r="F850" s="206" t="s">
        <v>684</v>
      </c>
      <c r="G850" s="207" t="s">
        <v>164</v>
      </c>
      <c r="H850" s="208">
        <v>4.625</v>
      </c>
      <c r="I850" s="209"/>
      <c r="J850" s="210">
        <f>ROUND(I850*H850,2)</f>
        <v>0</v>
      </c>
      <c r="K850" s="206" t="s">
        <v>165</v>
      </c>
      <c r="L850" s="44"/>
      <c r="M850" s="211" t="s">
        <v>19</v>
      </c>
      <c r="N850" s="212" t="s">
        <v>43</v>
      </c>
      <c r="O850" s="84"/>
      <c r="P850" s="213">
        <f>O850*H850</f>
        <v>0</v>
      </c>
      <c r="Q850" s="213">
        <v>0.01438</v>
      </c>
      <c r="R850" s="213">
        <f>Q850*H850</f>
        <v>0.066507499999999997</v>
      </c>
      <c r="S850" s="213">
        <v>0</v>
      </c>
      <c r="T850" s="214">
        <f>S850*H850</f>
        <v>0</v>
      </c>
      <c r="U850" s="38"/>
      <c r="V850" s="38"/>
      <c r="W850" s="38"/>
      <c r="X850" s="38"/>
      <c r="Y850" s="38"/>
      <c r="Z850" s="38"/>
      <c r="AA850" s="38"/>
      <c r="AB850" s="38"/>
      <c r="AC850" s="38"/>
      <c r="AD850" s="38"/>
      <c r="AE850" s="38"/>
      <c r="AR850" s="215" t="s">
        <v>314</v>
      </c>
      <c r="AT850" s="215" t="s">
        <v>161</v>
      </c>
      <c r="AU850" s="215" t="s">
        <v>167</v>
      </c>
      <c r="AY850" s="17" t="s">
        <v>157</v>
      </c>
      <c r="BE850" s="216">
        <f>IF(N850="základní",J850,0)</f>
        <v>0</v>
      </c>
      <c r="BF850" s="216">
        <f>IF(N850="snížená",J850,0)</f>
        <v>0</v>
      </c>
      <c r="BG850" s="216">
        <f>IF(N850="zákl. přenesená",J850,0)</f>
        <v>0</v>
      </c>
      <c r="BH850" s="216">
        <f>IF(N850="sníž. přenesená",J850,0)</f>
        <v>0</v>
      </c>
      <c r="BI850" s="216">
        <f>IF(N850="nulová",J850,0)</f>
        <v>0</v>
      </c>
      <c r="BJ850" s="17" t="s">
        <v>167</v>
      </c>
      <c r="BK850" s="216">
        <f>ROUND(I850*H850,2)</f>
        <v>0</v>
      </c>
      <c r="BL850" s="17" t="s">
        <v>314</v>
      </c>
      <c r="BM850" s="215" t="s">
        <v>685</v>
      </c>
    </row>
    <row r="851" s="2" customFormat="1">
      <c r="A851" s="38"/>
      <c r="B851" s="39"/>
      <c r="C851" s="40"/>
      <c r="D851" s="217" t="s">
        <v>169</v>
      </c>
      <c r="E851" s="40"/>
      <c r="F851" s="218" t="s">
        <v>686</v>
      </c>
      <c r="G851" s="40"/>
      <c r="H851" s="40"/>
      <c r="I851" s="219"/>
      <c r="J851" s="40"/>
      <c r="K851" s="40"/>
      <c r="L851" s="44"/>
      <c r="M851" s="220"/>
      <c r="N851" s="221"/>
      <c r="O851" s="84"/>
      <c r="P851" s="84"/>
      <c r="Q851" s="84"/>
      <c r="R851" s="84"/>
      <c r="S851" s="84"/>
      <c r="T851" s="85"/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T851" s="17" t="s">
        <v>169</v>
      </c>
      <c r="AU851" s="17" t="s">
        <v>167</v>
      </c>
    </row>
    <row r="852" s="13" customFormat="1">
      <c r="A852" s="13"/>
      <c r="B852" s="222"/>
      <c r="C852" s="223"/>
      <c r="D852" s="217" t="s">
        <v>171</v>
      </c>
      <c r="E852" s="224" t="s">
        <v>19</v>
      </c>
      <c r="F852" s="225" t="s">
        <v>187</v>
      </c>
      <c r="G852" s="223"/>
      <c r="H852" s="224" t="s">
        <v>19</v>
      </c>
      <c r="I852" s="226"/>
      <c r="J852" s="223"/>
      <c r="K852" s="223"/>
      <c r="L852" s="227"/>
      <c r="M852" s="228"/>
      <c r="N852" s="229"/>
      <c r="O852" s="229"/>
      <c r="P852" s="229"/>
      <c r="Q852" s="229"/>
      <c r="R852" s="229"/>
      <c r="S852" s="229"/>
      <c r="T852" s="230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1" t="s">
        <v>171</v>
      </c>
      <c r="AU852" s="231" t="s">
        <v>167</v>
      </c>
      <c r="AV852" s="13" t="s">
        <v>79</v>
      </c>
      <c r="AW852" s="13" t="s">
        <v>33</v>
      </c>
      <c r="AX852" s="13" t="s">
        <v>71</v>
      </c>
      <c r="AY852" s="231" t="s">
        <v>157</v>
      </c>
    </row>
    <row r="853" s="14" customFormat="1">
      <c r="A853" s="14"/>
      <c r="B853" s="232"/>
      <c r="C853" s="233"/>
      <c r="D853" s="217" t="s">
        <v>171</v>
      </c>
      <c r="E853" s="234" t="s">
        <v>19</v>
      </c>
      <c r="F853" s="235" t="s">
        <v>188</v>
      </c>
      <c r="G853" s="233"/>
      <c r="H853" s="236">
        <v>4.625</v>
      </c>
      <c r="I853" s="237"/>
      <c r="J853" s="233"/>
      <c r="K853" s="233"/>
      <c r="L853" s="238"/>
      <c r="M853" s="239"/>
      <c r="N853" s="240"/>
      <c r="O853" s="240"/>
      <c r="P853" s="240"/>
      <c r="Q853" s="240"/>
      <c r="R853" s="240"/>
      <c r="S853" s="240"/>
      <c r="T853" s="241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42" t="s">
        <v>171</v>
      </c>
      <c r="AU853" s="242" t="s">
        <v>167</v>
      </c>
      <c r="AV853" s="14" t="s">
        <v>167</v>
      </c>
      <c r="AW853" s="14" t="s">
        <v>33</v>
      </c>
      <c r="AX853" s="14" t="s">
        <v>79</v>
      </c>
      <c r="AY853" s="242" t="s">
        <v>157</v>
      </c>
    </row>
    <row r="854" s="2" customFormat="1" ht="24.15" customHeight="1">
      <c r="A854" s="38"/>
      <c r="B854" s="39"/>
      <c r="C854" s="204" t="s">
        <v>687</v>
      </c>
      <c r="D854" s="204" t="s">
        <v>161</v>
      </c>
      <c r="E854" s="205" t="s">
        <v>688</v>
      </c>
      <c r="F854" s="206" t="s">
        <v>689</v>
      </c>
      <c r="G854" s="207" t="s">
        <v>164</v>
      </c>
      <c r="H854" s="208">
        <v>11.199999999999999</v>
      </c>
      <c r="I854" s="209"/>
      <c r="J854" s="210">
        <f>ROUND(I854*H854,2)</f>
        <v>0</v>
      </c>
      <c r="K854" s="206" t="s">
        <v>165</v>
      </c>
      <c r="L854" s="44"/>
      <c r="M854" s="211" t="s">
        <v>19</v>
      </c>
      <c r="N854" s="212" t="s">
        <v>43</v>
      </c>
      <c r="O854" s="84"/>
      <c r="P854" s="213">
        <f>O854*H854</f>
        <v>0</v>
      </c>
      <c r="Q854" s="213">
        <v>0.015709999999999998</v>
      </c>
      <c r="R854" s="213">
        <f>Q854*H854</f>
        <v>0.17595199999999997</v>
      </c>
      <c r="S854" s="213">
        <v>0</v>
      </c>
      <c r="T854" s="214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15" t="s">
        <v>314</v>
      </c>
      <c r="AT854" s="215" t="s">
        <v>161</v>
      </c>
      <c r="AU854" s="215" t="s">
        <v>167</v>
      </c>
      <c r="AY854" s="17" t="s">
        <v>157</v>
      </c>
      <c r="BE854" s="216">
        <f>IF(N854="základní",J854,0)</f>
        <v>0</v>
      </c>
      <c r="BF854" s="216">
        <f>IF(N854="snížená",J854,0)</f>
        <v>0</v>
      </c>
      <c r="BG854" s="216">
        <f>IF(N854="zákl. přenesená",J854,0)</f>
        <v>0</v>
      </c>
      <c r="BH854" s="216">
        <f>IF(N854="sníž. přenesená",J854,0)</f>
        <v>0</v>
      </c>
      <c r="BI854" s="216">
        <f>IF(N854="nulová",J854,0)</f>
        <v>0</v>
      </c>
      <c r="BJ854" s="17" t="s">
        <v>167</v>
      </c>
      <c r="BK854" s="216">
        <f>ROUND(I854*H854,2)</f>
        <v>0</v>
      </c>
      <c r="BL854" s="17" t="s">
        <v>314</v>
      </c>
      <c r="BM854" s="215" t="s">
        <v>690</v>
      </c>
    </row>
    <row r="855" s="2" customFormat="1">
      <c r="A855" s="38"/>
      <c r="B855" s="39"/>
      <c r="C855" s="40"/>
      <c r="D855" s="217" t="s">
        <v>169</v>
      </c>
      <c r="E855" s="40"/>
      <c r="F855" s="218" t="s">
        <v>691</v>
      </c>
      <c r="G855" s="40"/>
      <c r="H855" s="40"/>
      <c r="I855" s="219"/>
      <c r="J855" s="40"/>
      <c r="K855" s="40"/>
      <c r="L855" s="44"/>
      <c r="M855" s="220"/>
      <c r="N855" s="221"/>
      <c r="O855" s="84"/>
      <c r="P855" s="84"/>
      <c r="Q855" s="84"/>
      <c r="R855" s="84"/>
      <c r="S855" s="84"/>
      <c r="T855" s="85"/>
      <c r="U855" s="38"/>
      <c r="V855" s="38"/>
      <c r="W855" s="38"/>
      <c r="X855" s="38"/>
      <c r="Y855" s="38"/>
      <c r="Z855" s="38"/>
      <c r="AA855" s="38"/>
      <c r="AB855" s="38"/>
      <c r="AC855" s="38"/>
      <c r="AD855" s="38"/>
      <c r="AE855" s="38"/>
      <c r="AT855" s="17" t="s">
        <v>169</v>
      </c>
      <c r="AU855" s="17" t="s">
        <v>167</v>
      </c>
    </row>
    <row r="856" s="13" customFormat="1">
      <c r="A856" s="13"/>
      <c r="B856" s="222"/>
      <c r="C856" s="223"/>
      <c r="D856" s="217" t="s">
        <v>171</v>
      </c>
      <c r="E856" s="224" t="s">
        <v>19</v>
      </c>
      <c r="F856" s="225" t="s">
        <v>692</v>
      </c>
      <c r="G856" s="223"/>
      <c r="H856" s="224" t="s">
        <v>19</v>
      </c>
      <c r="I856" s="226"/>
      <c r="J856" s="223"/>
      <c r="K856" s="223"/>
      <c r="L856" s="227"/>
      <c r="M856" s="228"/>
      <c r="N856" s="229"/>
      <c r="O856" s="229"/>
      <c r="P856" s="229"/>
      <c r="Q856" s="229"/>
      <c r="R856" s="229"/>
      <c r="S856" s="229"/>
      <c r="T856" s="230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1" t="s">
        <v>171</v>
      </c>
      <c r="AU856" s="231" t="s">
        <v>167</v>
      </c>
      <c r="AV856" s="13" t="s">
        <v>79</v>
      </c>
      <c r="AW856" s="13" t="s">
        <v>33</v>
      </c>
      <c r="AX856" s="13" t="s">
        <v>71</v>
      </c>
      <c r="AY856" s="231" t="s">
        <v>157</v>
      </c>
    </row>
    <row r="857" s="14" customFormat="1">
      <c r="A857" s="14"/>
      <c r="B857" s="232"/>
      <c r="C857" s="233"/>
      <c r="D857" s="217" t="s">
        <v>171</v>
      </c>
      <c r="E857" s="234" t="s">
        <v>19</v>
      </c>
      <c r="F857" s="235" t="s">
        <v>693</v>
      </c>
      <c r="G857" s="233"/>
      <c r="H857" s="236">
        <v>7</v>
      </c>
      <c r="I857" s="237"/>
      <c r="J857" s="233"/>
      <c r="K857" s="233"/>
      <c r="L857" s="238"/>
      <c r="M857" s="239"/>
      <c r="N857" s="240"/>
      <c r="O857" s="240"/>
      <c r="P857" s="240"/>
      <c r="Q857" s="240"/>
      <c r="R857" s="240"/>
      <c r="S857" s="240"/>
      <c r="T857" s="241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42" t="s">
        <v>171</v>
      </c>
      <c r="AU857" s="242" t="s">
        <v>167</v>
      </c>
      <c r="AV857" s="14" t="s">
        <v>167</v>
      </c>
      <c r="AW857" s="14" t="s">
        <v>33</v>
      </c>
      <c r="AX857" s="14" t="s">
        <v>79</v>
      </c>
      <c r="AY857" s="242" t="s">
        <v>157</v>
      </c>
    </row>
    <row r="858" s="14" customFormat="1">
      <c r="A858" s="14"/>
      <c r="B858" s="232"/>
      <c r="C858" s="233"/>
      <c r="D858" s="217" t="s">
        <v>171</v>
      </c>
      <c r="E858" s="233"/>
      <c r="F858" s="235" t="s">
        <v>694</v>
      </c>
      <c r="G858" s="233"/>
      <c r="H858" s="236">
        <v>11.199999999999999</v>
      </c>
      <c r="I858" s="237"/>
      <c r="J858" s="233"/>
      <c r="K858" s="233"/>
      <c r="L858" s="238"/>
      <c r="M858" s="239"/>
      <c r="N858" s="240"/>
      <c r="O858" s="240"/>
      <c r="P858" s="240"/>
      <c r="Q858" s="240"/>
      <c r="R858" s="240"/>
      <c r="S858" s="240"/>
      <c r="T858" s="241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2" t="s">
        <v>171</v>
      </c>
      <c r="AU858" s="242" t="s">
        <v>167</v>
      </c>
      <c r="AV858" s="14" t="s">
        <v>167</v>
      </c>
      <c r="AW858" s="14" t="s">
        <v>4</v>
      </c>
      <c r="AX858" s="14" t="s">
        <v>79</v>
      </c>
      <c r="AY858" s="242" t="s">
        <v>157</v>
      </c>
    </row>
    <row r="859" s="2" customFormat="1" ht="24.15" customHeight="1">
      <c r="A859" s="38"/>
      <c r="B859" s="39"/>
      <c r="C859" s="204" t="s">
        <v>695</v>
      </c>
      <c r="D859" s="204" t="s">
        <v>161</v>
      </c>
      <c r="E859" s="205" t="s">
        <v>696</v>
      </c>
      <c r="F859" s="206" t="s">
        <v>697</v>
      </c>
      <c r="G859" s="207" t="s">
        <v>629</v>
      </c>
      <c r="H859" s="264"/>
      <c r="I859" s="209"/>
      <c r="J859" s="210">
        <f>ROUND(I859*H859,2)</f>
        <v>0</v>
      </c>
      <c r="K859" s="206" t="s">
        <v>165</v>
      </c>
      <c r="L859" s="44"/>
      <c r="M859" s="211" t="s">
        <v>19</v>
      </c>
      <c r="N859" s="212" t="s">
        <v>43</v>
      </c>
      <c r="O859" s="84"/>
      <c r="P859" s="213">
        <f>O859*H859</f>
        <v>0</v>
      </c>
      <c r="Q859" s="213">
        <v>0</v>
      </c>
      <c r="R859" s="213">
        <f>Q859*H859</f>
        <v>0</v>
      </c>
      <c r="S859" s="213">
        <v>0</v>
      </c>
      <c r="T859" s="214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15" t="s">
        <v>314</v>
      </c>
      <c r="AT859" s="215" t="s">
        <v>161</v>
      </c>
      <c r="AU859" s="215" t="s">
        <v>167</v>
      </c>
      <c r="AY859" s="17" t="s">
        <v>157</v>
      </c>
      <c r="BE859" s="216">
        <f>IF(N859="základní",J859,0)</f>
        <v>0</v>
      </c>
      <c r="BF859" s="216">
        <f>IF(N859="snížená",J859,0)</f>
        <v>0</v>
      </c>
      <c r="BG859" s="216">
        <f>IF(N859="zákl. přenesená",J859,0)</f>
        <v>0</v>
      </c>
      <c r="BH859" s="216">
        <f>IF(N859="sníž. přenesená",J859,0)</f>
        <v>0</v>
      </c>
      <c r="BI859" s="216">
        <f>IF(N859="nulová",J859,0)</f>
        <v>0</v>
      </c>
      <c r="BJ859" s="17" t="s">
        <v>167</v>
      </c>
      <c r="BK859" s="216">
        <f>ROUND(I859*H859,2)</f>
        <v>0</v>
      </c>
      <c r="BL859" s="17" t="s">
        <v>314</v>
      </c>
      <c r="BM859" s="215" t="s">
        <v>698</v>
      </c>
    </row>
    <row r="860" s="2" customFormat="1">
      <c r="A860" s="38"/>
      <c r="B860" s="39"/>
      <c r="C860" s="40"/>
      <c r="D860" s="217" t="s">
        <v>169</v>
      </c>
      <c r="E860" s="40"/>
      <c r="F860" s="218" t="s">
        <v>699</v>
      </c>
      <c r="G860" s="40"/>
      <c r="H860" s="40"/>
      <c r="I860" s="219"/>
      <c r="J860" s="40"/>
      <c r="K860" s="40"/>
      <c r="L860" s="44"/>
      <c r="M860" s="220"/>
      <c r="N860" s="221"/>
      <c r="O860" s="84"/>
      <c r="P860" s="84"/>
      <c r="Q860" s="84"/>
      <c r="R860" s="84"/>
      <c r="S860" s="84"/>
      <c r="T860" s="85"/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T860" s="17" t="s">
        <v>169</v>
      </c>
      <c r="AU860" s="17" t="s">
        <v>167</v>
      </c>
    </row>
    <row r="861" s="12" customFormat="1" ht="22.8" customHeight="1">
      <c r="A861" s="12"/>
      <c r="B861" s="188"/>
      <c r="C861" s="189"/>
      <c r="D861" s="190" t="s">
        <v>70</v>
      </c>
      <c r="E861" s="202" t="s">
        <v>700</v>
      </c>
      <c r="F861" s="202" t="s">
        <v>701</v>
      </c>
      <c r="G861" s="189"/>
      <c r="H861" s="189"/>
      <c r="I861" s="192"/>
      <c r="J861" s="203">
        <f>BK861</f>
        <v>0</v>
      </c>
      <c r="K861" s="189"/>
      <c r="L861" s="194"/>
      <c r="M861" s="195"/>
      <c r="N861" s="196"/>
      <c r="O861" s="196"/>
      <c r="P861" s="197">
        <f>SUM(P862:P939)</f>
        <v>0</v>
      </c>
      <c r="Q861" s="196"/>
      <c r="R861" s="197">
        <f>SUM(R862:R939)</f>
        <v>0.31247244000000002</v>
      </c>
      <c r="S861" s="196"/>
      <c r="T861" s="198">
        <f>SUM(T862:T939)</f>
        <v>0.44702276000000007</v>
      </c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R861" s="199" t="s">
        <v>167</v>
      </c>
      <c r="AT861" s="200" t="s">
        <v>70</v>
      </c>
      <c r="AU861" s="200" t="s">
        <v>79</v>
      </c>
      <c r="AY861" s="199" t="s">
        <v>157</v>
      </c>
      <c r="BK861" s="201">
        <f>SUM(BK862:BK939)</f>
        <v>0</v>
      </c>
    </row>
    <row r="862" s="2" customFormat="1" ht="14.4" customHeight="1">
      <c r="A862" s="38"/>
      <c r="B862" s="39"/>
      <c r="C862" s="204" t="s">
        <v>702</v>
      </c>
      <c r="D862" s="204" t="s">
        <v>161</v>
      </c>
      <c r="E862" s="205" t="s">
        <v>703</v>
      </c>
      <c r="F862" s="206" t="s">
        <v>704</v>
      </c>
      <c r="G862" s="207" t="s">
        <v>164</v>
      </c>
      <c r="H862" s="208">
        <v>4.1040000000000001</v>
      </c>
      <c r="I862" s="209"/>
      <c r="J862" s="210">
        <f>ROUND(I862*H862,2)</f>
        <v>0</v>
      </c>
      <c r="K862" s="206" t="s">
        <v>165</v>
      </c>
      <c r="L862" s="44"/>
      <c r="M862" s="211" t="s">
        <v>19</v>
      </c>
      <c r="N862" s="212" t="s">
        <v>43</v>
      </c>
      <c r="O862" s="84"/>
      <c r="P862" s="213">
        <f>O862*H862</f>
        <v>0</v>
      </c>
      <c r="Q862" s="213">
        <v>0</v>
      </c>
      <c r="R862" s="213">
        <f>Q862*H862</f>
        <v>0</v>
      </c>
      <c r="S862" s="213">
        <v>0.00594</v>
      </c>
      <c r="T862" s="214">
        <f>S862*H862</f>
        <v>0.024377760000000002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15" t="s">
        <v>314</v>
      </c>
      <c r="AT862" s="215" t="s">
        <v>161</v>
      </c>
      <c r="AU862" s="215" t="s">
        <v>167</v>
      </c>
      <c r="AY862" s="17" t="s">
        <v>157</v>
      </c>
      <c r="BE862" s="216">
        <f>IF(N862="základní",J862,0)</f>
        <v>0</v>
      </c>
      <c r="BF862" s="216">
        <f>IF(N862="snížená",J862,0)</f>
        <v>0</v>
      </c>
      <c r="BG862" s="216">
        <f>IF(N862="zákl. přenesená",J862,0)</f>
        <v>0</v>
      </c>
      <c r="BH862" s="216">
        <f>IF(N862="sníž. přenesená",J862,0)</f>
        <v>0</v>
      </c>
      <c r="BI862" s="216">
        <f>IF(N862="nulová",J862,0)</f>
        <v>0</v>
      </c>
      <c r="BJ862" s="17" t="s">
        <v>167</v>
      </c>
      <c r="BK862" s="216">
        <f>ROUND(I862*H862,2)</f>
        <v>0</v>
      </c>
      <c r="BL862" s="17" t="s">
        <v>314</v>
      </c>
      <c r="BM862" s="215" t="s">
        <v>705</v>
      </c>
    </row>
    <row r="863" s="2" customFormat="1">
      <c r="A863" s="38"/>
      <c r="B863" s="39"/>
      <c r="C863" s="40"/>
      <c r="D863" s="217" t="s">
        <v>169</v>
      </c>
      <c r="E863" s="40"/>
      <c r="F863" s="218" t="s">
        <v>706</v>
      </c>
      <c r="G863" s="40"/>
      <c r="H863" s="40"/>
      <c r="I863" s="219"/>
      <c r="J863" s="40"/>
      <c r="K863" s="40"/>
      <c r="L863" s="44"/>
      <c r="M863" s="220"/>
      <c r="N863" s="221"/>
      <c r="O863" s="84"/>
      <c r="P863" s="84"/>
      <c r="Q863" s="84"/>
      <c r="R863" s="84"/>
      <c r="S863" s="84"/>
      <c r="T863" s="85"/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T863" s="17" t="s">
        <v>169</v>
      </c>
      <c r="AU863" s="17" t="s">
        <v>167</v>
      </c>
    </row>
    <row r="864" s="13" customFormat="1">
      <c r="A864" s="13"/>
      <c r="B864" s="222"/>
      <c r="C864" s="223"/>
      <c r="D864" s="217" t="s">
        <v>171</v>
      </c>
      <c r="E864" s="224" t="s">
        <v>19</v>
      </c>
      <c r="F864" s="225" t="s">
        <v>707</v>
      </c>
      <c r="G864" s="223"/>
      <c r="H864" s="224" t="s">
        <v>19</v>
      </c>
      <c r="I864" s="226"/>
      <c r="J864" s="223"/>
      <c r="K864" s="223"/>
      <c r="L864" s="227"/>
      <c r="M864" s="228"/>
      <c r="N864" s="229"/>
      <c r="O864" s="229"/>
      <c r="P864" s="229"/>
      <c r="Q864" s="229"/>
      <c r="R864" s="229"/>
      <c r="S864" s="229"/>
      <c r="T864" s="230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1" t="s">
        <v>171</v>
      </c>
      <c r="AU864" s="231" t="s">
        <v>167</v>
      </c>
      <c r="AV864" s="13" t="s">
        <v>79</v>
      </c>
      <c r="AW864" s="13" t="s">
        <v>33</v>
      </c>
      <c r="AX864" s="13" t="s">
        <v>71</v>
      </c>
      <c r="AY864" s="231" t="s">
        <v>157</v>
      </c>
    </row>
    <row r="865" s="14" customFormat="1">
      <c r="A865" s="14"/>
      <c r="B865" s="232"/>
      <c r="C865" s="233"/>
      <c r="D865" s="217" t="s">
        <v>171</v>
      </c>
      <c r="E865" s="234" t="s">
        <v>19</v>
      </c>
      <c r="F865" s="235" t="s">
        <v>708</v>
      </c>
      <c r="G865" s="233"/>
      <c r="H865" s="236">
        <v>4.1040000000000001</v>
      </c>
      <c r="I865" s="237"/>
      <c r="J865" s="233"/>
      <c r="K865" s="233"/>
      <c r="L865" s="238"/>
      <c r="M865" s="239"/>
      <c r="N865" s="240"/>
      <c r="O865" s="240"/>
      <c r="P865" s="240"/>
      <c r="Q865" s="240"/>
      <c r="R865" s="240"/>
      <c r="S865" s="240"/>
      <c r="T865" s="241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42" t="s">
        <v>171</v>
      </c>
      <c r="AU865" s="242" t="s">
        <v>167</v>
      </c>
      <c r="AV865" s="14" t="s">
        <v>167</v>
      </c>
      <c r="AW865" s="14" t="s">
        <v>33</v>
      </c>
      <c r="AX865" s="14" t="s">
        <v>79</v>
      </c>
      <c r="AY865" s="242" t="s">
        <v>157</v>
      </c>
    </row>
    <row r="866" s="2" customFormat="1" ht="14.4" customHeight="1">
      <c r="A866" s="38"/>
      <c r="B866" s="39"/>
      <c r="C866" s="204" t="s">
        <v>709</v>
      </c>
      <c r="D866" s="204" t="s">
        <v>161</v>
      </c>
      <c r="E866" s="205" t="s">
        <v>710</v>
      </c>
      <c r="F866" s="206" t="s">
        <v>711</v>
      </c>
      <c r="G866" s="207" t="s">
        <v>274</v>
      </c>
      <c r="H866" s="208">
        <v>33.700000000000003</v>
      </c>
      <c r="I866" s="209"/>
      <c r="J866" s="210">
        <f>ROUND(I866*H866,2)</f>
        <v>0</v>
      </c>
      <c r="K866" s="206" t="s">
        <v>165</v>
      </c>
      <c r="L866" s="44"/>
      <c r="M866" s="211" t="s">
        <v>19</v>
      </c>
      <c r="N866" s="212" t="s">
        <v>43</v>
      </c>
      <c r="O866" s="84"/>
      <c r="P866" s="213">
        <f>O866*H866</f>
        <v>0</v>
      </c>
      <c r="Q866" s="213">
        <v>0</v>
      </c>
      <c r="R866" s="213">
        <f>Q866*H866</f>
        <v>0</v>
      </c>
      <c r="S866" s="213">
        <v>0.00167</v>
      </c>
      <c r="T866" s="214">
        <f>S866*H866</f>
        <v>0.05627900000000001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15" t="s">
        <v>314</v>
      </c>
      <c r="AT866" s="215" t="s">
        <v>161</v>
      </c>
      <c r="AU866" s="215" t="s">
        <v>167</v>
      </c>
      <c r="AY866" s="17" t="s">
        <v>157</v>
      </c>
      <c r="BE866" s="216">
        <f>IF(N866="základní",J866,0)</f>
        <v>0</v>
      </c>
      <c r="BF866" s="216">
        <f>IF(N866="snížená",J866,0)</f>
        <v>0</v>
      </c>
      <c r="BG866" s="216">
        <f>IF(N866="zákl. přenesená",J866,0)</f>
        <v>0</v>
      </c>
      <c r="BH866" s="216">
        <f>IF(N866="sníž. přenesená",J866,0)</f>
        <v>0</v>
      </c>
      <c r="BI866" s="216">
        <f>IF(N866="nulová",J866,0)</f>
        <v>0</v>
      </c>
      <c r="BJ866" s="17" t="s">
        <v>167</v>
      </c>
      <c r="BK866" s="216">
        <f>ROUND(I866*H866,2)</f>
        <v>0</v>
      </c>
      <c r="BL866" s="17" t="s">
        <v>314</v>
      </c>
      <c r="BM866" s="215" t="s">
        <v>712</v>
      </c>
    </row>
    <row r="867" s="2" customFormat="1">
      <c r="A867" s="38"/>
      <c r="B867" s="39"/>
      <c r="C867" s="40"/>
      <c r="D867" s="217" t="s">
        <v>169</v>
      </c>
      <c r="E867" s="40"/>
      <c r="F867" s="218" t="s">
        <v>713</v>
      </c>
      <c r="G867" s="40"/>
      <c r="H867" s="40"/>
      <c r="I867" s="219"/>
      <c r="J867" s="40"/>
      <c r="K867" s="40"/>
      <c r="L867" s="44"/>
      <c r="M867" s="220"/>
      <c r="N867" s="221"/>
      <c r="O867" s="84"/>
      <c r="P867" s="84"/>
      <c r="Q867" s="84"/>
      <c r="R867" s="84"/>
      <c r="S867" s="84"/>
      <c r="T867" s="85"/>
      <c r="U867" s="38"/>
      <c r="V867" s="38"/>
      <c r="W867" s="38"/>
      <c r="X867" s="38"/>
      <c r="Y867" s="38"/>
      <c r="Z867" s="38"/>
      <c r="AA867" s="38"/>
      <c r="AB867" s="38"/>
      <c r="AC867" s="38"/>
      <c r="AD867" s="38"/>
      <c r="AE867" s="38"/>
      <c r="AT867" s="17" t="s">
        <v>169</v>
      </c>
      <c r="AU867" s="17" t="s">
        <v>167</v>
      </c>
    </row>
    <row r="868" s="13" customFormat="1">
      <c r="A868" s="13"/>
      <c r="B868" s="222"/>
      <c r="C868" s="223"/>
      <c r="D868" s="217" t="s">
        <v>171</v>
      </c>
      <c r="E868" s="224" t="s">
        <v>19</v>
      </c>
      <c r="F868" s="225" t="s">
        <v>714</v>
      </c>
      <c r="G868" s="223"/>
      <c r="H868" s="224" t="s">
        <v>19</v>
      </c>
      <c r="I868" s="226"/>
      <c r="J868" s="223"/>
      <c r="K868" s="223"/>
      <c r="L868" s="227"/>
      <c r="M868" s="228"/>
      <c r="N868" s="229"/>
      <c r="O868" s="229"/>
      <c r="P868" s="229"/>
      <c r="Q868" s="229"/>
      <c r="R868" s="229"/>
      <c r="S868" s="229"/>
      <c r="T868" s="230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1" t="s">
        <v>171</v>
      </c>
      <c r="AU868" s="231" t="s">
        <v>167</v>
      </c>
      <c r="AV868" s="13" t="s">
        <v>79</v>
      </c>
      <c r="AW868" s="13" t="s">
        <v>33</v>
      </c>
      <c r="AX868" s="13" t="s">
        <v>71</v>
      </c>
      <c r="AY868" s="231" t="s">
        <v>157</v>
      </c>
    </row>
    <row r="869" s="14" customFormat="1">
      <c r="A869" s="14"/>
      <c r="B869" s="232"/>
      <c r="C869" s="233"/>
      <c r="D869" s="217" t="s">
        <v>171</v>
      </c>
      <c r="E869" s="234" t="s">
        <v>19</v>
      </c>
      <c r="F869" s="235" t="s">
        <v>715</v>
      </c>
      <c r="G869" s="233"/>
      <c r="H869" s="236">
        <v>15</v>
      </c>
      <c r="I869" s="237"/>
      <c r="J869" s="233"/>
      <c r="K869" s="233"/>
      <c r="L869" s="238"/>
      <c r="M869" s="239"/>
      <c r="N869" s="240"/>
      <c r="O869" s="240"/>
      <c r="P869" s="240"/>
      <c r="Q869" s="240"/>
      <c r="R869" s="240"/>
      <c r="S869" s="240"/>
      <c r="T869" s="241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42" t="s">
        <v>171</v>
      </c>
      <c r="AU869" s="242" t="s">
        <v>167</v>
      </c>
      <c r="AV869" s="14" t="s">
        <v>167</v>
      </c>
      <c r="AW869" s="14" t="s">
        <v>33</v>
      </c>
      <c r="AX869" s="14" t="s">
        <v>71</v>
      </c>
      <c r="AY869" s="242" t="s">
        <v>157</v>
      </c>
    </row>
    <row r="870" s="14" customFormat="1">
      <c r="A870" s="14"/>
      <c r="B870" s="232"/>
      <c r="C870" s="233"/>
      <c r="D870" s="217" t="s">
        <v>171</v>
      </c>
      <c r="E870" s="234" t="s">
        <v>19</v>
      </c>
      <c r="F870" s="235" t="s">
        <v>716</v>
      </c>
      <c r="G870" s="233"/>
      <c r="H870" s="236">
        <v>9</v>
      </c>
      <c r="I870" s="237"/>
      <c r="J870" s="233"/>
      <c r="K870" s="233"/>
      <c r="L870" s="238"/>
      <c r="M870" s="239"/>
      <c r="N870" s="240"/>
      <c r="O870" s="240"/>
      <c r="P870" s="240"/>
      <c r="Q870" s="240"/>
      <c r="R870" s="240"/>
      <c r="S870" s="240"/>
      <c r="T870" s="241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2" t="s">
        <v>171</v>
      </c>
      <c r="AU870" s="242" t="s">
        <v>167</v>
      </c>
      <c r="AV870" s="14" t="s">
        <v>167</v>
      </c>
      <c r="AW870" s="14" t="s">
        <v>33</v>
      </c>
      <c r="AX870" s="14" t="s">
        <v>71</v>
      </c>
      <c r="AY870" s="242" t="s">
        <v>157</v>
      </c>
    </row>
    <row r="871" s="14" customFormat="1">
      <c r="A871" s="14"/>
      <c r="B871" s="232"/>
      <c r="C871" s="233"/>
      <c r="D871" s="217" t="s">
        <v>171</v>
      </c>
      <c r="E871" s="234" t="s">
        <v>19</v>
      </c>
      <c r="F871" s="235" t="s">
        <v>717</v>
      </c>
      <c r="G871" s="233"/>
      <c r="H871" s="236">
        <v>7.2000000000000002</v>
      </c>
      <c r="I871" s="237"/>
      <c r="J871" s="233"/>
      <c r="K871" s="233"/>
      <c r="L871" s="238"/>
      <c r="M871" s="239"/>
      <c r="N871" s="240"/>
      <c r="O871" s="240"/>
      <c r="P871" s="240"/>
      <c r="Q871" s="240"/>
      <c r="R871" s="240"/>
      <c r="S871" s="240"/>
      <c r="T871" s="241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42" t="s">
        <v>171</v>
      </c>
      <c r="AU871" s="242" t="s">
        <v>167</v>
      </c>
      <c r="AV871" s="14" t="s">
        <v>167</v>
      </c>
      <c r="AW871" s="14" t="s">
        <v>33</v>
      </c>
      <c r="AX871" s="14" t="s">
        <v>71</v>
      </c>
      <c r="AY871" s="242" t="s">
        <v>157</v>
      </c>
    </row>
    <row r="872" s="14" customFormat="1">
      <c r="A872" s="14"/>
      <c r="B872" s="232"/>
      <c r="C872" s="233"/>
      <c r="D872" s="217" t="s">
        <v>171</v>
      </c>
      <c r="E872" s="234" t="s">
        <v>19</v>
      </c>
      <c r="F872" s="235" t="s">
        <v>718</v>
      </c>
      <c r="G872" s="233"/>
      <c r="H872" s="236">
        <v>1.5</v>
      </c>
      <c r="I872" s="237"/>
      <c r="J872" s="233"/>
      <c r="K872" s="233"/>
      <c r="L872" s="238"/>
      <c r="M872" s="239"/>
      <c r="N872" s="240"/>
      <c r="O872" s="240"/>
      <c r="P872" s="240"/>
      <c r="Q872" s="240"/>
      <c r="R872" s="240"/>
      <c r="S872" s="240"/>
      <c r="T872" s="241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42" t="s">
        <v>171</v>
      </c>
      <c r="AU872" s="242" t="s">
        <v>167</v>
      </c>
      <c r="AV872" s="14" t="s">
        <v>167</v>
      </c>
      <c r="AW872" s="14" t="s">
        <v>33</v>
      </c>
      <c r="AX872" s="14" t="s">
        <v>71</v>
      </c>
      <c r="AY872" s="242" t="s">
        <v>157</v>
      </c>
    </row>
    <row r="873" s="14" customFormat="1">
      <c r="A873" s="14"/>
      <c r="B873" s="232"/>
      <c r="C873" s="233"/>
      <c r="D873" s="217" t="s">
        <v>171</v>
      </c>
      <c r="E873" s="234" t="s">
        <v>19</v>
      </c>
      <c r="F873" s="235" t="s">
        <v>719</v>
      </c>
      <c r="G873" s="233"/>
      <c r="H873" s="236">
        <v>1</v>
      </c>
      <c r="I873" s="237"/>
      <c r="J873" s="233"/>
      <c r="K873" s="233"/>
      <c r="L873" s="238"/>
      <c r="M873" s="239"/>
      <c r="N873" s="240"/>
      <c r="O873" s="240"/>
      <c r="P873" s="240"/>
      <c r="Q873" s="240"/>
      <c r="R873" s="240"/>
      <c r="S873" s="240"/>
      <c r="T873" s="241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42" t="s">
        <v>171</v>
      </c>
      <c r="AU873" s="242" t="s">
        <v>167</v>
      </c>
      <c r="AV873" s="14" t="s">
        <v>167</v>
      </c>
      <c r="AW873" s="14" t="s">
        <v>33</v>
      </c>
      <c r="AX873" s="14" t="s">
        <v>71</v>
      </c>
      <c r="AY873" s="242" t="s">
        <v>157</v>
      </c>
    </row>
    <row r="874" s="15" customFormat="1">
      <c r="A874" s="15"/>
      <c r="B874" s="243"/>
      <c r="C874" s="244"/>
      <c r="D874" s="217" t="s">
        <v>171</v>
      </c>
      <c r="E874" s="245" t="s">
        <v>19</v>
      </c>
      <c r="F874" s="246" t="s">
        <v>191</v>
      </c>
      <c r="G874" s="244"/>
      <c r="H874" s="247">
        <v>33.700000000000003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53" t="s">
        <v>171</v>
      </c>
      <c r="AU874" s="253" t="s">
        <v>167</v>
      </c>
      <c r="AV874" s="15" t="s">
        <v>166</v>
      </c>
      <c r="AW874" s="15" t="s">
        <v>33</v>
      </c>
      <c r="AX874" s="15" t="s">
        <v>79</v>
      </c>
      <c r="AY874" s="253" t="s">
        <v>157</v>
      </c>
    </row>
    <row r="875" s="2" customFormat="1" ht="14.4" customHeight="1">
      <c r="A875" s="38"/>
      <c r="B875" s="39"/>
      <c r="C875" s="204" t="s">
        <v>720</v>
      </c>
      <c r="D875" s="204" t="s">
        <v>161</v>
      </c>
      <c r="E875" s="205" t="s">
        <v>721</v>
      </c>
      <c r="F875" s="206" t="s">
        <v>722</v>
      </c>
      <c r="G875" s="207" t="s">
        <v>274</v>
      </c>
      <c r="H875" s="208">
        <v>50</v>
      </c>
      <c r="I875" s="209"/>
      <c r="J875" s="210">
        <f>ROUND(I875*H875,2)</f>
        <v>0</v>
      </c>
      <c r="K875" s="206" t="s">
        <v>165</v>
      </c>
      <c r="L875" s="44"/>
      <c r="M875" s="211" t="s">
        <v>19</v>
      </c>
      <c r="N875" s="212" t="s">
        <v>43</v>
      </c>
      <c r="O875" s="84"/>
      <c r="P875" s="213">
        <f>O875*H875</f>
        <v>0</v>
      </c>
      <c r="Q875" s="213">
        <v>0</v>
      </c>
      <c r="R875" s="213">
        <f>Q875*H875</f>
        <v>0</v>
      </c>
      <c r="S875" s="213">
        <v>0.0022300000000000002</v>
      </c>
      <c r="T875" s="214">
        <f>S875*H875</f>
        <v>0.11150000000000002</v>
      </c>
      <c r="U875" s="38"/>
      <c r="V875" s="38"/>
      <c r="W875" s="38"/>
      <c r="X875" s="38"/>
      <c r="Y875" s="38"/>
      <c r="Z875" s="38"/>
      <c r="AA875" s="38"/>
      <c r="AB875" s="38"/>
      <c r="AC875" s="38"/>
      <c r="AD875" s="38"/>
      <c r="AE875" s="38"/>
      <c r="AR875" s="215" t="s">
        <v>314</v>
      </c>
      <c r="AT875" s="215" t="s">
        <v>161</v>
      </c>
      <c r="AU875" s="215" t="s">
        <v>167</v>
      </c>
      <c r="AY875" s="17" t="s">
        <v>157</v>
      </c>
      <c r="BE875" s="216">
        <f>IF(N875="základní",J875,0)</f>
        <v>0</v>
      </c>
      <c r="BF875" s="216">
        <f>IF(N875="snížená",J875,0)</f>
        <v>0</v>
      </c>
      <c r="BG875" s="216">
        <f>IF(N875="zákl. přenesená",J875,0)</f>
        <v>0</v>
      </c>
      <c r="BH875" s="216">
        <f>IF(N875="sníž. přenesená",J875,0)</f>
        <v>0</v>
      </c>
      <c r="BI875" s="216">
        <f>IF(N875="nulová",J875,0)</f>
        <v>0</v>
      </c>
      <c r="BJ875" s="17" t="s">
        <v>167</v>
      </c>
      <c r="BK875" s="216">
        <f>ROUND(I875*H875,2)</f>
        <v>0</v>
      </c>
      <c r="BL875" s="17" t="s">
        <v>314</v>
      </c>
      <c r="BM875" s="215" t="s">
        <v>723</v>
      </c>
    </row>
    <row r="876" s="2" customFormat="1">
      <c r="A876" s="38"/>
      <c r="B876" s="39"/>
      <c r="C876" s="40"/>
      <c r="D876" s="217" t="s">
        <v>169</v>
      </c>
      <c r="E876" s="40"/>
      <c r="F876" s="218" t="s">
        <v>724</v>
      </c>
      <c r="G876" s="40"/>
      <c r="H876" s="40"/>
      <c r="I876" s="219"/>
      <c r="J876" s="40"/>
      <c r="K876" s="40"/>
      <c r="L876" s="44"/>
      <c r="M876" s="220"/>
      <c r="N876" s="221"/>
      <c r="O876" s="84"/>
      <c r="P876" s="84"/>
      <c r="Q876" s="84"/>
      <c r="R876" s="84"/>
      <c r="S876" s="84"/>
      <c r="T876" s="85"/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T876" s="17" t="s">
        <v>169</v>
      </c>
      <c r="AU876" s="17" t="s">
        <v>167</v>
      </c>
    </row>
    <row r="877" s="13" customFormat="1">
      <c r="A877" s="13"/>
      <c r="B877" s="222"/>
      <c r="C877" s="223"/>
      <c r="D877" s="217" t="s">
        <v>171</v>
      </c>
      <c r="E877" s="224" t="s">
        <v>19</v>
      </c>
      <c r="F877" s="225" t="s">
        <v>185</v>
      </c>
      <c r="G877" s="223"/>
      <c r="H877" s="224" t="s">
        <v>19</v>
      </c>
      <c r="I877" s="226"/>
      <c r="J877" s="223"/>
      <c r="K877" s="223"/>
      <c r="L877" s="227"/>
      <c r="M877" s="228"/>
      <c r="N877" s="229"/>
      <c r="O877" s="229"/>
      <c r="P877" s="229"/>
      <c r="Q877" s="229"/>
      <c r="R877" s="229"/>
      <c r="S877" s="229"/>
      <c r="T877" s="230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1" t="s">
        <v>171</v>
      </c>
      <c r="AU877" s="231" t="s">
        <v>167</v>
      </c>
      <c r="AV877" s="13" t="s">
        <v>79</v>
      </c>
      <c r="AW877" s="13" t="s">
        <v>33</v>
      </c>
      <c r="AX877" s="13" t="s">
        <v>71</v>
      </c>
      <c r="AY877" s="231" t="s">
        <v>157</v>
      </c>
    </row>
    <row r="878" s="14" customFormat="1">
      <c r="A878" s="14"/>
      <c r="B878" s="232"/>
      <c r="C878" s="233"/>
      <c r="D878" s="217" t="s">
        <v>171</v>
      </c>
      <c r="E878" s="234" t="s">
        <v>19</v>
      </c>
      <c r="F878" s="235" t="s">
        <v>396</v>
      </c>
      <c r="G878" s="233"/>
      <c r="H878" s="236">
        <v>50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42" t="s">
        <v>171</v>
      </c>
      <c r="AU878" s="242" t="s">
        <v>167</v>
      </c>
      <c r="AV878" s="14" t="s">
        <v>167</v>
      </c>
      <c r="AW878" s="14" t="s">
        <v>33</v>
      </c>
      <c r="AX878" s="14" t="s">
        <v>79</v>
      </c>
      <c r="AY878" s="242" t="s">
        <v>157</v>
      </c>
    </row>
    <row r="879" s="2" customFormat="1" ht="14.4" customHeight="1">
      <c r="A879" s="38"/>
      <c r="B879" s="39"/>
      <c r="C879" s="204" t="s">
        <v>725</v>
      </c>
      <c r="D879" s="204" t="s">
        <v>161</v>
      </c>
      <c r="E879" s="205" t="s">
        <v>726</v>
      </c>
      <c r="F879" s="206" t="s">
        <v>727</v>
      </c>
      <c r="G879" s="207" t="s">
        <v>274</v>
      </c>
      <c r="H879" s="208">
        <v>51.200000000000003</v>
      </c>
      <c r="I879" s="209"/>
      <c r="J879" s="210">
        <f>ROUND(I879*H879,2)</f>
        <v>0</v>
      </c>
      <c r="K879" s="206" t="s">
        <v>165</v>
      </c>
      <c r="L879" s="44"/>
      <c r="M879" s="211" t="s">
        <v>19</v>
      </c>
      <c r="N879" s="212" t="s">
        <v>43</v>
      </c>
      <c r="O879" s="84"/>
      <c r="P879" s="213">
        <f>O879*H879</f>
        <v>0</v>
      </c>
      <c r="Q879" s="213">
        <v>0</v>
      </c>
      <c r="R879" s="213">
        <f>Q879*H879</f>
        <v>0</v>
      </c>
      <c r="S879" s="213">
        <v>0.0025999999999999999</v>
      </c>
      <c r="T879" s="214">
        <f>S879*H879</f>
        <v>0.13311999999999999</v>
      </c>
      <c r="U879" s="38"/>
      <c r="V879" s="38"/>
      <c r="W879" s="38"/>
      <c r="X879" s="38"/>
      <c r="Y879" s="38"/>
      <c r="Z879" s="38"/>
      <c r="AA879" s="38"/>
      <c r="AB879" s="38"/>
      <c r="AC879" s="38"/>
      <c r="AD879" s="38"/>
      <c r="AE879" s="38"/>
      <c r="AR879" s="215" t="s">
        <v>314</v>
      </c>
      <c r="AT879" s="215" t="s">
        <v>161</v>
      </c>
      <c r="AU879" s="215" t="s">
        <v>167</v>
      </c>
      <c r="AY879" s="17" t="s">
        <v>157</v>
      </c>
      <c r="BE879" s="216">
        <f>IF(N879="základní",J879,0)</f>
        <v>0</v>
      </c>
      <c r="BF879" s="216">
        <f>IF(N879="snížená",J879,0)</f>
        <v>0</v>
      </c>
      <c r="BG879" s="216">
        <f>IF(N879="zákl. přenesená",J879,0)</f>
        <v>0</v>
      </c>
      <c r="BH879" s="216">
        <f>IF(N879="sníž. přenesená",J879,0)</f>
        <v>0</v>
      </c>
      <c r="BI879" s="216">
        <f>IF(N879="nulová",J879,0)</f>
        <v>0</v>
      </c>
      <c r="BJ879" s="17" t="s">
        <v>167</v>
      </c>
      <c r="BK879" s="216">
        <f>ROUND(I879*H879,2)</f>
        <v>0</v>
      </c>
      <c r="BL879" s="17" t="s">
        <v>314</v>
      </c>
      <c r="BM879" s="215" t="s">
        <v>728</v>
      </c>
    </row>
    <row r="880" s="2" customFormat="1">
      <c r="A880" s="38"/>
      <c r="B880" s="39"/>
      <c r="C880" s="40"/>
      <c r="D880" s="217" t="s">
        <v>169</v>
      </c>
      <c r="E880" s="40"/>
      <c r="F880" s="218" t="s">
        <v>729</v>
      </c>
      <c r="G880" s="40"/>
      <c r="H880" s="40"/>
      <c r="I880" s="219"/>
      <c r="J880" s="40"/>
      <c r="K880" s="40"/>
      <c r="L880" s="44"/>
      <c r="M880" s="220"/>
      <c r="N880" s="221"/>
      <c r="O880" s="84"/>
      <c r="P880" s="84"/>
      <c r="Q880" s="84"/>
      <c r="R880" s="84"/>
      <c r="S880" s="84"/>
      <c r="T880" s="85"/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T880" s="17" t="s">
        <v>169</v>
      </c>
      <c r="AU880" s="17" t="s">
        <v>167</v>
      </c>
    </row>
    <row r="881" s="13" customFormat="1">
      <c r="A881" s="13"/>
      <c r="B881" s="222"/>
      <c r="C881" s="223"/>
      <c r="D881" s="217" t="s">
        <v>171</v>
      </c>
      <c r="E881" s="224" t="s">
        <v>19</v>
      </c>
      <c r="F881" s="225" t="s">
        <v>730</v>
      </c>
      <c r="G881" s="223"/>
      <c r="H881" s="224" t="s">
        <v>19</v>
      </c>
      <c r="I881" s="226"/>
      <c r="J881" s="223"/>
      <c r="K881" s="223"/>
      <c r="L881" s="227"/>
      <c r="M881" s="228"/>
      <c r="N881" s="229"/>
      <c r="O881" s="229"/>
      <c r="P881" s="229"/>
      <c r="Q881" s="229"/>
      <c r="R881" s="229"/>
      <c r="S881" s="229"/>
      <c r="T881" s="230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1" t="s">
        <v>171</v>
      </c>
      <c r="AU881" s="231" t="s">
        <v>167</v>
      </c>
      <c r="AV881" s="13" t="s">
        <v>79</v>
      </c>
      <c r="AW881" s="13" t="s">
        <v>33</v>
      </c>
      <c r="AX881" s="13" t="s">
        <v>71</v>
      </c>
      <c r="AY881" s="231" t="s">
        <v>157</v>
      </c>
    </row>
    <row r="882" s="14" customFormat="1">
      <c r="A882" s="14"/>
      <c r="B882" s="232"/>
      <c r="C882" s="233"/>
      <c r="D882" s="217" t="s">
        <v>171</v>
      </c>
      <c r="E882" s="234" t="s">
        <v>19</v>
      </c>
      <c r="F882" s="235" t="s">
        <v>731</v>
      </c>
      <c r="G882" s="233"/>
      <c r="H882" s="236">
        <v>3.5</v>
      </c>
      <c r="I882" s="237"/>
      <c r="J882" s="233"/>
      <c r="K882" s="233"/>
      <c r="L882" s="238"/>
      <c r="M882" s="239"/>
      <c r="N882" s="240"/>
      <c r="O882" s="240"/>
      <c r="P882" s="240"/>
      <c r="Q882" s="240"/>
      <c r="R882" s="240"/>
      <c r="S882" s="240"/>
      <c r="T882" s="241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42" t="s">
        <v>171</v>
      </c>
      <c r="AU882" s="242" t="s">
        <v>167</v>
      </c>
      <c r="AV882" s="14" t="s">
        <v>167</v>
      </c>
      <c r="AW882" s="14" t="s">
        <v>33</v>
      </c>
      <c r="AX882" s="14" t="s">
        <v>71</v>
      </c>
      <c r="AY882" s="242" t="s">
        <v>157</v>
      </c>
    </row>
    <row r="883" s="13" customFormat="1">
      <c r="A883" s="13"/>
      <c r="B883" s="222"/>
      <c r="C883" s="223"/>
      <c r="D883" s="217" t="s">
        <v>171</v>
      </c>
      <c r="E883" s="224" t="s">
        <v>19</v>
      </c>
      <c r="F883" s="225" t="s">
        <v>732</v>
      </c>
      <c r="G883" s="223"/>
      <c r="H883" s="224" t="s">
        <v>19</v>
      </c>
      <c r="I883" s="226"/>
      <c r="J883" s="223"/>
      <c r="K883" s="223"/>
      <c r="L883" s="227"/>
      <c r="M883" s="228"/>
      <c r="N883" s="229"/>
      <c r="O883" s="229"/>
      <c r="P883" s="229"/>
      <c r="Q883" s="229"/>
      <c r="R883" s="229"/>
      <c r="S883" s="229"/>
      <c r="T883" s="230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31" t="s">
        <v>171</v>
      </c>
      <c r="AU883" s="231" t="s">
        <v>167</v>
      </c>
      <c r="AV883" s="13" t="s">
        <v>79</v>
      </c>
      <c r="AW883" s="13" t="s">
        <v>33</v>
      </c>
      <c r="AX883" s="13" t="s">
        <v>71</v>
      </c>
      <c r="AY883" s="231" t="s">
        <v>157</v>
      </c>
    </row>
    <row r="884" s="14" customFormat="1">
      <c r="A884" s="14"/>
      <c r="B884" s="232"/>
      <c r="C884" s="233"/>
      <c r="D884" s="217" t="s">
        <v>171</v>
      </c>
      <c r="E884" s="234" t="s">
        <v>19</v>
      </c>
      <c r="F884" s="235" t="s">
        <v>733</v>
      </c>
      <c r="G884" s="233"/>
      <c r="H884" s="236">
        <v>47.700000000000003</v>
      </c>
      <c r="I884" s="237"/>
      <c r="J884" s="233"/>
      <c r="K884" s="233"/>
      <c r="L884" s="238"/>
      <c r="M884" s="239"/>
      <c r="N884" s="240"/>
      <c r="O884" s="240"/>
      <c r="P884" s="240"/>
      <c r="Q884" s="240"/>
      <c r="R884" s="240"/>
      <c r="S884" s="240"/>
      <c r="T884" s="241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42" t="s">
        <v>171</v>
      </c>
      <c r="AU884" s="242" t="s">
        <v>167</v>
      </c>
      <c r="AV884" s="14" t="s">
        <v>167</v>
      </c>
      <c r="AW884" s="14" t="s">
        <v>33</v>
      </c>
      <c r="AX884" s="14" t="s">
        <v>71</v>
      </c>
      <c r="AY884" s="242" t="s">
        <v>157</v>
      </c>
    </row>
    <row r="885" s="15" customFormat="1">
      <c r="A885" s="15"/>
      <c r="B885" s="243"/>
      <c r="C885" s="244"/>
      <c r="D885" s="217" t="s">
        <v>171</v>
      </c>
      <c r="E885" s="245" t="s">
        <v>19</v>
      </c>
      <c r="F885" s="246" t="s">
        <v>191</v>
      </c>
      <c r="G885" s="244"/>
      <c r="H885" s="247">
        <v>51.200000000000003</v>
      </c>
      <c r="I885" s="248"/>
      <c r="J885" s="244"/>
      <c r="K885" s="244"/>
      <c r="L885" s="249"/>
      <c r="M885" s="250"/>
      <c r="N885" s="251"/>
      <c r="O885" s="251"/>
      <c r="P885" s="251"/>
      <c r="Q885" s="251"/>
      <c r="R885" s="251"/>
      <c r="S885" s="251"/>
      <c r="T885" s="252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53" t="s">
        <v>171</v>
      </c>
      <c r="AU885" s="253" t="s">
        <v>167</v>
      </c>
      <c r="AV885" s="15" t="s">
        <v>166</v>
      </c>
      <c r="AW885" s="15" t="s">
        <v>33</v>
      </c>
      <c r="AX885" s="15" t="s">
        <v>79</v>
      </c>
      <c r="AY885" s="253" t="s">
        <v>157</v>
      </c>
    </row>
    <row r="886" s="2" customFormat="1" ht="14.4" customHeight="1">
      <c r="A886" s="38"/>
      <c r="B886" s="39"/>
      <c r="C886" s="204" t="s">
        <v>734</v>
      </c>
      <c r="D886" s="204" t="s">
        <v>161</v>
      </c>
      <c r="E886" s="205" t="s">
        <v>735</v>
      </c>
      <c r="F886" s="206" t="s">
        <v>736</v>
      </c>
      <c r="G886" s="207" t="s">
        <v>274</v>
      </c>
      <c r="H886" s="208">
        <v>30.899999999999999</v>
      </c>
      <c r="I886" s="209"/>
      <c r="J886" s="210">
        <f>ROUND(I886*H886,2)</f>
        <v>0</v>
      </c>
      <c r="K886" s="206" t="s">
        <v>165</v>
      </c>
      <c r="L886" s="44"/>
      <c r="M886" s="211" t="s">
        <v>19</v>
      </c>
      <c r="N886" s="212" t="s">
        <v>43</v>
      </c>
      <c r="O886" s="84"/>
      <c r="P886" s="213">
        <f>O886*H886</f>
        <v>0</v>
      </c>
      <c r="Q886" s="213">
        <v>0</v>
      </c>
      <c r="R886" s="213">
        <f>Q886*H886</f>
        <v>0</v>
      </c>
      <c r="S886" s="213">
        <v>0.0039399999999999999</v>
      </c>
      <c r="T886" s="214">
        <f>S886*H886</f>
        <v>0.12174599999999999</v>
      </c>
      <c r="U886" s="38"/>
      <c r="V886" s="38"/>
      <c r="W886" s="38"/>
      <c r="X886" s="38"/>
      <c r="Y886" s="38"/>
      <c r="Z886" s="38"/>
      <c r="AA886" s="38"/>
      <c r="AB886" s="38"/>
      <c r="AC886" s="38"/>
      <c r="AD886" s="38"/>
      <c r="AE886" s="38"/>
      <c r="AR886" s="215" t="s">
        <v>314</v>
      </c>
      <c r="AT886" s="215" t="s">
        <v>161</v>
      </c>
      <c r="AU886" s="215" t="s">
        <v>167</v>
      </c>
      <c r="AY886" s="17" t="s">
        <v>157</v>
      </c>
      <c r="BE886" s="216">
        <f>IF(N886="základní",J886,0)</f>
        <v>0</v>
      </c>
      <c r="BF886" s="216">
        <f>IF(N886="snížená",J886,0)</f>
        <v>0</v>
      </c>
      <c r="BG886" s="216">
        <f>IF(N886="zákl. přenesená",J886,0)</f>
        <v>0</v>
      </c>
      <c r="BH886" s="216">
        <f>IF(N886="sníž. přenesená",J886,0)</f>
        <v>0</v>
      </c>
      <c r="BI886" s="216">
        <f>IF(N886="nulová",J886,0)</f>
        <v>0</v>
      </c>
      <c r="BJ886" s="17" t="s">
        <v>167</v>
      </c>
      <c r="BK886" s="216">
        <f>ROUND(I886*H886,2)</f>
        <v>0</v>
      </c>
      <c r="BL886" s="17" t="s">
        <v>314</v>
      </c>
      <c r="BM886" s="215" t="s">
        <v>737</v>
      </c>
    </row>
    <row r="887" s="2" customFormat="1">
      <c r="A887" s="38"/>
      <c r="B887" s="39"/>
      <c r="C887" s="40"/>
      <c r="D887" s="217" t="s">
        <v>169</v>
      </c>
      <c r="E887" s="40"/>
      <c r="F887" s="218" t="s">
        <v>738</v>
      </c>
      <c r="G887" s="40"/>
      <c r="H887" s="40"/>
      <c r="I887" s="219"/>
      <c r="J887" s="40"/>
      <c r="K887" s="40"/>
      <c r="L887" s="44"/>
      <c r="M887" s="220"/>
      <c r="N887" s="221"/>
      <c r="O887" s="84"/>
      <c r="P887" s="84"/>
      <c r="Q887" s="84"/>
      <c r="R887" s="84"/>
      <c r="S887" s="84"/>
      <c r="T887" s="85"/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T887" s="17" t="s">
        <v>169</v>
      </c>
      <c r="AU887" s="17" t="s">
        <v>167</v>
      </c>
    </row>
    <row r="888" s="13" customFormat="1">
      <c r="A888" s="13"/>
      <c r="B888" s="222"/>
      <c r="C888" s="223"/>
      <c r="D888" s="217" t="s">
        <v>171</v>
      </c>
      <c r="E888" s="224" t="s">
        <v>19</v>
      </c>
      <c r="F888" s="225" t="s">
        <v>739</v>
      </c>
      <c r="G888" s="223"/>
      <c r="H888" s="224" t="s">
        <v>19</v>
      </c>
      <c r="I888" s="226"/>
      <c r="J888" s="223"/>
      <c r="K888" s="223"/>
      <c r="L888" s="227"/>
      <c r="M888" s="228"/>
      <c r="N888" s="229"/>
      <c r="O888" s="229"/>
      <c r="P888" s="229"/>
      <c r="Q888" s="229"/>
      <c r="R888" s="229"/>
      <c r="S888" s="229"/>
      <c r="T888" s="230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1" t="s">
        <v>171</v>
      </c>
      <c r="AU888" s="231" t="s">
        <v>167</v>
      </c>
      <c r="AV888" s="13" t="s">
        <v>79</v>
      </c>
      <c r="AW888" s="13" t="s">
        <v>33</v>
      </c>
      <c r="AX888" s="13" t="s">
        <v>71</v>
      </c>
      <c r="AY888" s="231" t="s">
        <v>157</v>
      </c>
    </row>
    <row r="889" s="14" customFormat="1">
      <c r="A889" s="14"/>
      <c r="B889" s="232"/>
      <c r="C889" s="233"/>
      <c r="D889" s="217" t="s">
        <v>171</v>
      </c>
      <c r="E889" s="234" t="s">
        <v>19</v>
      </c>
      <c r="F889" s="235" t="s">
        <v>740</v>
      </c>
      <c r="G889" s="233"/>
      <c r="H889" s="236">
        <v>30.899999999999999</v>
      </c>
      <c r="I889" s="237"/>
      <c r="J889" s="233"/>
      <c r="K889" s="233"/>
      <c r="L889" s="238"/>
      <c r="M889" s="239"/>
      <c r="N889" s="240"/>
      <c r="O889" s="240"/>
      <c r="P889" s="240"/>
      <c r="Q889" s="240"/>
      <c r="R889" s="240"/>
      <c r="S889" s="240"/>
      <c r="T889" s="241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42" t="s">
        <v>171</v>
      </c>
      <c r="AU889" s="242" t="s">
        <v>167</v>
      </c>
      <c r="AV889" s="14" t="s">
        <v>167</v>
      </c>
      <c r="AW889" s="14" t="s">
        <v>33</v>
      </c>
      <c r="AX889" s="14" t="s">
        <v>79</v>
      </c>
      <c r="AY889" s="242" t="s">
        <v>157</v>
      </c>
    </row>
    <row r="890" s="2" customFormat="1" ht="24.15" customHeight="1">
      <c r="A890" s="38"/>
      <c r="B890" s="39"/>
      <c r="C890" s="204" t="s">
        <v>741</v>
      </c>
      <c r="D890" s="204" t="s">
        <v>161</v>
      </c>
      <c r="E890" s="205" t="s">
        <v>742</v>
      </c>
      <c r="F890" s="206" t="s">
        <v>743</v>
      </c>
      <c r="G890" s="207" t="s">
        <v>164</v>
      </c>
      <c r="H890" s="208">
        <v>4.1040000000000001</v>
      </c>
      <c r="I890" s="209"/>
      <c r="J890" s="210">
        <f>ROUND(I890*H890,2)</f>
        <v>0</v>
      </c>
      <c r="K890" s="206" t="s">
        <v>165</v>
      </c>
      <c r="L890" s="44"/>
      <c r="M890" s="211" t="s">
        <v>19</v>
      </c>
      <c r="N890" s="212" t="s">
        <v>43</v>
      </c>
      <c r="O890" s="84"/>
      <c r="P890" s="213">
        <f>O890*H890</f>
        <v>0</v>
      </c>
      <c r="Q890" s="213">
        <v>0.0066100000000000004</v>
      </c>
      <c r="R890" s="213">
        <f>Q890*H890</f>
        <v>0.027127440000000003</v>
      </c>
      <c r="S890" s="213">
        <v>0</v>
      </c>
      <c r="T890" s="214">
        <f>S890*H890</f>
        <v>0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15" t="s">
        <v>314</v>
      </c>
      <c r="AT890" s="215" t="s">
        <v>161</v>
      </c>
      <c r="AU890" s="215" t="s">
        <v>167</v>
      </c>
      <c r="AY890" s="17" t="s">
        <v>157</v>
      </c>
      <c r="BE890" s="216">
        <f>IF(N890="základní",J890,0)</f>
        <v>0</v>
      </c>
      <c r="BF890" s="216">
        <f>IF(N890="snížená",J890,0)</f>
        <v>0</v>
      </c>
      <c r="BG890" s="216">
        <f>IF(N890="zákl. přenesená",J890,0)</f>
        <v>0</v>
      </c>
      <c r="BH890" s="216">
        <f>IF(N890="sníž. přenesená",J890,0)</f>
        <v>0</v>
      </c>
      <c r="BI890" s="216">
        <f>IF(N890="nulová",J890,0)</f>
        <v>0</v>
      </c>
      <c r="BJ890" s="17" t="s">
        <v>167</v>
      </c>
      <c r="BK890" s="216">
        <f>ROUND(I890*H890,2)</f>
        <v>0</v>
      </c>
      <c r="BL890" s="17" t="s">
        <v>314</v>
      </c>
      <c r="BM890" s="215" t="s">
        <v>744</v>
      </c>
    </row>
    <row r="891" s="2" customFormat="1">
      <c r="A891" s="38"/>
      <c r="B891" s="39"/>
      <c r="C891" s="40"/>
      <c r="D891" s="217" t="s">
        <v>169</v>
      </c>
      <c r="E891" s="40"/>
      <c r="F891" s="218" t="s">
        <v>745</v>
      </c>
      <c r="G891" s="40"/>
      <c r="H891" s="40"/>
      <c r="I891" s="219"/>
      <c r="J891" s="40"/>
      <c r="K891" s="40"/>
      <c r="L891" s="44"/>
      <c r="M891" s="220"/>
      <c r="N891" s="221"/>
      <c r="O891" s="84"/>
      <c r="P891" s="84"/>
      <c r="Q891" s="84"/>
      <c r="R891" s="84"/>
      <c r="S891" s="84"/>
      <c r="T891" s="85"/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T891" s="17" t="s">
        <v>169</v>
      </c>
      <c r="AU891" s="17" t="s">
        <v>167</v>
      </c>
    </row>
    <row r="892" s="13" customFormat="1">
      <c r="A892" s="13"/>
      <c r="B892" s="222"/>
      <c r="C892" s="223"/>
      <c r="D892" s="217" t="s">
        <v>171</v>
      </c>
      <c r="E892" s="224" t="s">
        <v>19</v>
      </c>
      <c r="F892" s="225" t="s">
        <v>707</v>
      </c>
      <c r="G892" s="223"/>
      <c r="H892" s="224" t="s">
        <v>19</v>
      </c>
      <c r="I892" s="226"/>
      <c r="J892" s="223"/>
      <c r="K892" s="223"/>
      <c r="L892" s="227"/>
      <c r="M892" s="228"/>
      <c r="N892" s="229"/>
      <c r="O892" s="229"/>
      <c r="P892" s="229"/>
      <c r="Q892" s="229"/>
      <c r="R892" s="229"/>
      <c r="S892" s="229"/>
      <c r="T892" s="230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1" t="s">
        <v>171</v>
      </c>
      <c r="AU892" s="231" t="s">
        <v>167</v>
      </c>
      <c r="AV892" s="13" t="s">
        <v>79</v>
      </c>
      <c r="AW892" s="13" t="s">
        <v>33</v>
      </c>
      <c r="AX892" s="13" t="s">
        <v>71</v>
      </c>
      <c r="AY892" s="231" t="s">
        <v>157</v>
      </c>
    </row>
    <row r="893" s="14" customFormat="1">
      <c r="A893" s="14"/>
      <c r="B893" s="232"/>
      <c r="C893" s="233"/>
      <c r="D893" s="217" t="s">
        <v>171</v>
      </c>
      <c r="E893" s="234" t="s">
        <v>19</v>
      </c>
      <c r="F893" s="235" t="s">
        <v>708</v>
      </c>
      <c r="G893" s="233"/>
      <c r="H893" s="236">
        <v>4.1040000000000001</v>
      </c>
      <c r="I893" s="237"/>
      <c r="J893" s="233"/>
      <c r="K893" s="233"/>
      <c r="L893" s="238"/>
      <c r="M893" s="239"/>
      <c r="N893" s="240"/>
      <c r="O893" s="240"/>
      <c r="P893" s="240"/>
      <c r="Q893" s="240"/>
      <c r="R893" s="240"/>
      <c r="S893" s="240"/>
      <c r="T893" s="241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42" t="s">
        <v>171</v>
      </c>
      <c r="AU893" s="242" t="s">
        <v>167</v>
      </c>
      <c r="AV893" s="14" t="s">
        <v>167</v>
      </c>
      <c r="AW893" s="14" t="s">
        <v>33</v>
      </c>
      <c r="AX893" s="14" t="s">
        <v>79</v>
      </c>
      <c r="AY893" s="242" t="s">
        <v>157</v>
      </c>
    </row>
    <row r="894" s="2" customFormat="1" ht="24.15" customHeight="1">
      <c r="A894" s="38"/>
      <c r="B894" s="39"/>
      <c r="C894" s="204" t="s">
        <v>746</v>
      </c>
      <c r="D894" s="204" t="s">
        <v>161</v>
      </c>
      <c r="E894" s="205" t="s">
        <v>747</v>
      </c>
      <c r="F894" s="206" t="s">
        <v>748</v>
      </c>
      <c r="G894" s="207" t="s">
        <v>274</v>
      </c>
      <c r="H894" s="208">
        <v>33.700000000000003</v>
      </c>
      <c r="I894" s="209"/>
      <c r="J894" s="210">
        <f>ROUND(I894*H894,2)</f>
        <v>0</v>
      </c>
      <c r="K894" s="206" t="s">
        <v>165</v>
      </c>
      <c r="L894" s="44"/>
      <c r="M894" s="211" t="s">
        <v>19</v>
      </c>
      <c r="N894" s="212" t="s">
        <v>43</v>
      </c>
      <c r="O894" s="84"/>
      <c r="P894" s="213">
        <f>O894*H894</f>
        <v>0</v>
      </c>
      <c r="Q894" s="213">
        <v>0.0035200000000000001</v>
      </c>
      <c r="R894" s="213">
        <f>Q894*H894</f>
        <v>0.11862400000000002</v>
      </c>
      <c r="S894" s="213">
        <v>0</v>
      </c>
      <c r="T894" s="214">
        <f>S894*H894</f>
        <v>0</v>
      </c>
      <c r="U894" s="38"/>
      <c r="V894" s="38"/>
      <c r="W894" s="38"/>
      <c r="X894" s="38"/>
      <c r="Y894" s="38"/>
      <c r="Z894" s="38"/>
      <c r="AA894" s="38"/>
      <c r="AB894" s="38"/>
      <c r="AC894" s="38"/>
      <c r="AD894" s="38"/>
      <c r="AE894" s="38"/>
      <c r="AR894" s="215" t="s">
        <v>314</v>
      </c>
      <c r="AT894" s="215" t="s">
        <v>161</v>
      </c>
      <c r="AU894" s="215" t="s">
        <v>167</v>
      </c>
      <c r="AY894" s="17" t="s">
        <v>157</v>
      </c>
      <c r="BE894" s="216">
        <f>IF(N894="základní",J894,0)</f>
        <v>0</v>
      </c>
      <c r="BF894" s="216">
        <f>IF(N894="snížená",J894,0)</f>
        <v>0</v>
      </c>
      <c r="BG894" s="216">
        <f>IF(N894="zákl. přenesená",J894,0)</f>
        <v>0</v>
      </c>
      <c r="BH894" s="216">
        <f>IF(N894="sníž. přenesená",J894,0)</f>
        <v>0</v>
      </c>
      <c r="BI894" s="216">
        <f>IF(N894="nulová",J894,0)</f>
        <v>0</v>
      </c>
      <c r="BJ894" s="17" t="s">
        <v>167</v>
      </c>
      <c r="BK894" s="216">
        <f>ROUND(I894*H894,2)</f>
        <v>0</v>
      </c>
      <c r="BL894" s="17" t="s">
        <v>314</v>
      </c>
      <c r="BM894" s="215" t="s">
        <v>749</v>
      </c>
    </row>
    <row r="895" s="2" customFormat="1">
      <c r="A895" s="38"/>
      <c r="B895" s="39"/>
      <c r="C895" s="40"/>
      <c r="D895" s="217" t="s">
        <v>169</v>
      </c>
      <c r="E895" s="40"/>
      <c r="F895" s="218" t="s">
        <v>750</v>
      </c>
      <c r="G895" s="40"/>
      <c r="H895" s="40"/>
      <c r="I895" s="219"/>
      <c r="J895" s="40"/>
      <c r="K895" s="40"/>
      <c r="L895" s="44"/>
      <c r="M895" s="220"/>
      <c r="N895" s="221"/>
      <c r="O895" s="84"/>
      <c r="P895" s="84"/>
      <c r="Q895" s="84"/>
      <c r="R895" s="84"/>
      <c r="S895" s="84"/>
      <c r="T895" s="85"/>
      <c r="U895" s="38"/>
      <c r="V895" s="38"/>
      <c r="W895" s="38"/>
      <c r="X895" s="38"/>
      <c r="Y895" s="38"/>
      <c r="Z895" s="38"/>
      <c r="AA895" s="38"/>
      <c r="AB895" s="38"/>
      <c r="AC895" s="38"/>
      <c r="AD895" s="38"/>
      <c r="AE895" s="38"/>
      <c r="AT895" s="17" t="s">
        <v>169</v>
      </c>
      <c r="AU895" s="17" t="s">
        <v>167</v>
      </c>
    </row>
    <row r="896" s="13" customFormat="1">
      <c r="A896" s="13"/>
      <c r="B896" s="222"/>
      <c r="C896" s="223"/>
      <c r="D896" s="217" t="s">
        <v>171</v>
      </c>
      <c r="E896" s="224" t="s">
        <v>19</v>
      </c>
      <c r="F896" s="225" t="s">
        <v>714</v>
      </c>
      <c r="G896" s="223"/>
      <c r="H896" s="224" t="s">
        <v>19</v>
      </c>
      <c r="I896" s="226"/>
      <c r="J896" s="223"/>
      <c r="K896" s="223"/>
      <c r="L896" s="227"/>
      <c r="M896" s="228"/>
      <c r="N896" s="229"/>
      <c r="O896" s="229"/>
      <c r="P896" s="229"/>
      <c r="Q896" s="229"/>
      <c r="R896" s="229"/>
      <c r="S896" s="229"/>
      <c r="T896" s="230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1" t="s">
        <v>171</v>
      </c>
      <c r="AU896" s="231" t="s">
        <v>167</v>
      </c>
      <c r="AV896" s="13" t="s">
        <v>79</v>
      </c>
      <c r="AW896" s="13" t="s">
        <v>33</v>
      </c>
      <c r="AX896" s="13" t="s">
        <v>71</v>
      </c>
      <c r="AY896" s="231" t="s">
        <v>157</v>
      </c>
    </row>
    <row r="897" s="14" customFormat="1">
      <c r="A897" s="14"/>
      <c r="B897" s="232"/>
      <c r="C897" s="233"/>
      <c r="D897" s="217" t="s">
        <v>171</v>
      </c>
      <c r="E897" s="234" t="s">
        <v>19</v>
      </c>
      <c r="F897" s="235" t="s">
        <v>715</v>
      </c>
      <c r="G897" s="233"/>
      <c r="H897" s="236">
        <v>15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42" t="s">
        <v>171</v>
      </c>
      <c r="AU897" s="242" t="s">
        <v>167</v>
      </c>
      <c r="AV897" s="14" t="s">
        <v>167</v>
      </c>
      <c r="AW897" s="14" t="s">
        <v>33</v>
      </c>
      <c r="AX897" s="14" t="s">
        <v>71</v>
      </c>
      <c r="AY897" s="242" t="s">
        <v>157</v>
      </c>
    </row>
    <row r="898" s="14" customFormat="1">
      <c r="A898" s="14"/>
      <c r="B898" s="232"/>
      <c r="C898" s="233"/>
      <c r="D898" s="217" t="s">
        <v>171</v>
      </c>
      <c r="E898" s="234" t="s">
        <v>19</v>
      </c>
      <c r="F898" s="235" t="s">
        <v>716</v>
      </c>
      <c r="G898" s="233"/>
      <c r="H898" s="236">
        <v>9</v>
      </c>
      <c r="I898" s="237"/>
      <c r="J898" s="233"/>
      <c r="K898" s="233"/>
      <c r="L898" s="238"/>
      <c r="M898" s="239"/>
      <c r="N898" s="240"/>
      <c r="O898" s="240"/>
      <c r="P898" s="240"/>
      <c r="Q898" s="240"/>
      <c r="R898" s="240"/>
      <c r="S898" s="240"/>
      <c r="T898" s="241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42" t="s">
        <v>171</v>
      </c>
      <c r="AU898" s="242" t="s">
        <v>167</v>
      </c>
      <c r="AV898" s="14" t="s">
        <v>167</v>
      </c>
      <c r="AW898" s="14" t="s">
        <v>33</v>
      </c>
      <c r="AX898" s="14" t="s">
        <v>71</v>
      </c>
      <c r="AY898" s="242" t="s">
        <v>157</v>
      </c>
    </row>
    <row r="899" s="14" customFormat="1">
      <c r="A899" s="14"/>
      <c r="B899" s="232"/>
      <c r="C899" s="233"/>
      <c r="D899" s="217" t="s">
        <v>171</v>
      </c>
      <c r="E899" s="234" t="s">
        <v>19</v>
      </c>
      <c r="F899" s="235" t="s">
        <v>717</v>
      </c>
      <c r="G899" s="233"/>
      <c r="H899" s="236">
        <v>7.2000000000000002</v>
      </c>
      <c r="I899" s="237"/>
      <c r="J899" s="233"/>
      <c r="K899" s="233"/>
      <c r="L899" s="238"/>
      <c r="M899" s="239"/>
      <c r="N899" s="240"/>
      <c r="O899" s="240"/>
      <c r="P899" s="240"/>
      <c r="Q899" s="240"/>
      <c r="R899" s="240"/>
      <c r="S899" s="240"/>
      <c r="T899" s="241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42" t="s">
        <v>171</v>
      </c>
      <c r="AU899" s="242" t="s">
        <v>167</v>
      </c>
      <c r="AV899" s="14" t="s">
        <v>167</v>
      </c>
      <c r="AW899" s="14" t="s">
        <v>33</v>
      </c>
      <c r="AX899" s="14" t="s">
        <v>71</v>
      </c>
      <c r="AY899" s="242" t="s">
        <v>157</v>
      </c>
    </row>
    <row r="900" s="14" customFormat="1">
      <c r="A900" s="14"/>
      <c r="B900" s="232"/>
      <c r="C900" s="233"/>
      <c r="D900" s="217" t="s">
        <v>171</v>
      </c>
      <c r="E900" s="234" t="s">
        <v>19</v>
      </c>
      <c r="F900" s="235" t="s">
        <v>718</v>
      </c>
      <c r="G900" s="233"/>
      <c r="H900" s="236">
        <v>1.5</v>
      </c>
      <c r="I900" s="237"/>
      <c r="J900" s="233"/>
      <c r="K900" s="233"/>
      <c r="L900" s="238"/>
      <c r="M900" s="239"/>
      <c r="N900" s="240"/>
      <c r="O900" s="240"/>
      <c r="P900" s="240"/>
      <c r="Q900" s="240"/>
      <c r="R900" s="240"/>
      <c r="S900" s="240"/>
      <c r="T900" s="241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42" t="s">
        <v>171</v>
      </c>
      <c r="AU900" s="242" t="s">
        <v>167</v>
      </c>
      <c r="AV900" s="14" t="s">
        <v>167</v>
      </c>
      <c r="AW900" s="14" t="s">
        <v>33</v>
      </c>
      <c r="AX900" s="14" t="s">
        <v>71</v>
      </c>
      <c r="AY900" s="242" t="s">
        <v>157</v>
      </c>
    </row>
    <row r="901" s="14" customFormat="1">
      <c r="A901" s="14"/>
      <c r="B901" s="232"/>
      <c r="C901" s="233"/>
      <c r="D901" s="217" t="s">
        <v>171</v>
      </c>
      <c r="E901" s="234" t="s">
        <v>19</v>
      </c>
      <c r="F901" s="235" t="s">
        <v>719</v>
      </c>
      <c r="G901" s="233"/>
      <c r="H901" s="236">
        <v>1</v>
      </c>
      <c r="I901" s="237"/>
      <c r="J901" s="233"/>
      <c r="K901" s="233"/>
      <c r="L901" s="238"/>
      <c r="M901" s="239"/>
      <c r="N901" s="240"/>
      <c r="O901" s="240"/>
      <c r="P901" s="240"/>
      <c r="Q901" s="240"/>
      <c r="R901" s="240"/>
      <c r="S901" s="240"/>
      <c r="T901" s="241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42" t="s">
        <v>171</v>
      </c>
      <c r="AU901" s="242" t="s">
        <v>167</v>
      </c>
      <c r="AV901" s="14" t="s">
        <v>167</v>
      </c>
      <c r="AW901" s="14" t="s">
        <v>33</v>
      </c>
      <c r="AX901" s="14" t="s">
        <v>71</v>
      </c>
      <c r="AY901" s="242" t="s">
        <v>157</v>
      </c>
    </row>
    <row r="902" s="15" customFormat="1">
      <c r="A902" s="15"/>
      <c r="B902" s="243"/>
      <c r="C902" s="244"/>
      <c r="D902" s="217" t="s">
        <v>171</v>
      </c>
      <c r="E902" s="245" t="s">
        <v>19</v>
      </c>
      <c r="F902" s="246" t="s">
        <v>191</v>
      </c>
      <c r="G902" s="244"/>
      <c r="H902" s="247">
        <v>33.700000000000003</v>
      </c>
      <c r="I902" s="248"/>
      <c r="J902" s="244"/>
      <c r="K902" s="244"/>
      <c r="L902" s="249"/>
      <c r="M902" s="250"/>
      <c r="N902" s="251"/>
      <c r="O902" s="251"/>
      <c r="P902" s="251"/>
      <c r="Q902" s="251"/>
      <c r="R902" s="251"/>
      <c r="S902" s="251"/>
      <c r="T902" s="252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53" t="s">
        <v>171</v>
      </c>
      <c r="AU902" s="253" t="s">
        <v>167</v>
      </c>
      <c r="AV902" s="15" t="s">
        <v>166</v>
      </c>
      <c r="AW902" s="15" t="s">
        <v>33</v>
      </c>
      <c r="AX902" s="15" t="s">
        <v>79</v>
      </c>
      <c r="AY902" s="253" t="s">
        <v>157</v>
      </c>
    </row>
    <row r="903" s="2" customFormat="1" ht="24.15" customHeight="1">
      <c r="A903" s="38"/>
      <c r="B903" s="39"/>
      <c r="C903" s="204" t="s">
        <v>751</v>
      </c>
      <c r="D903" s="204" t="s">
        <v>161</v>
      </c>
      <c r="E903" s="205" t="s">
        <v>752</v>
      </c>
      <c r="F903" s="206" t="s">
        <v>753</v>
      </c>
      <c r="G903" s="207" t="s">
        <v>754</v>
      </c>
      <c r="H903" s="208">
        <v>60</v>
      </c>
      <c r="I903" s="209"/>
      <c r="J903" s="210">
        <f>ROUND(I903*H903,2)</f>
        <v>0</v>
      </c>
      <c r="K903" s="206" t="s">
        <v>165</v>
      </c>
      <c r="L903" s="44"/>
      <c r="M903" s="211" t="s">
        <v>19</v>
      </c>
      <c r="N903" s="212" t="s">
        <v>43</v>
      </c>
      <c r="O903" s="84"/>
      <c r="P903" s="213">
        <f>O903*H903</f>
        <v>0</v>
      </c>
      <c r="Q903" s="213">
        <v>0</v>
      </c>
      <c r="R903" s="213">
        <f>Q903*H903</f>
        <v>0</v>
      </c>
      <c r="S903" s="213">
        <v>0</v>
      </c>
      <c r="T903" s="214">
        <f>S903*H903</f>
        <v>0</v>
      </c>
      <c r="U903" s="38"/>
      <c r="V903" s="38"/>
      <c r="W903" s="38"/>
      <c r="X903" s="38"/>
      <c r="Y903" s="38"/>
      <c r="Z903" s="38"/>
      <c r="AA903" s="38"/>
      <c r="AB903" s="38"/>
      <c r="AC903" s="38"/>
      <c r="AD903" s="38"/>
      <c r="AE903" s="38"/>
      <c r="AR903" s="215" t="s">
        <v>314</v>
      </c>
      <c r="AT903" s="215" t="s">
        <v>161</v>
      </c>
      <c r="AU903" s="215" t="s">
        <v>167</v>
      </c>
      <c r="AY903" s="17" t="s">
        <v>157</v>
      </c>
      <c r="BE903" s="216">
        <f>IF(N903="základní",J903,0)</f>
        <v>0</v>
      </c>
      <c r="BF903" s="216">
        <f>IF(N903="snížená",J903,0)</f>
        <v>0</v>
      </c>
      <c r="BG903" s="216">
        <f>IF(N903="zákl. přenesená",J903,0)</f>
        <v>0</v>
      </c>
      <c r="BH903" s="216">
        <f>IF(N903="sníž. přenesená",J903,0)</f>
        <v>0</v>
      </c>
      <c r="BI903" s="216">
        <f>IF(N903="nulová",J903,0)</f>
        <v>0</v>
      </c>
      <c r="BJ903" s="17" t="s">
        <v>167</v>
      </c>
      <c r="BK903" s="216">
        <f>ROUND(I903*H903,2)</f>
        <v>0</v>
      </c>
      <c r="BL903" s="17" t="s">
        <v>314</v>
      </c>
      <c r="BM903" s="215" t="s">
        <v>755</v>
      </c>
    </row>
    <row r="904" s="2" customFormat="1">
      <c r="A904" s="38"/>
      <c r="B904" s="39"/>
      <c r="C904" s="40"/>
      <c r="D904" s="217" t="s">
        <v>169</v>
      </c>
      <c r="E904" s="40"/>
      <c r="F904" s="218" t="s">
        <v>756</v>
      </c>
      <c r="G904" s="40"/>
      <c r="H904" s="40"/>
      <c r="I904" s="219"/>
      <c r="J904" s="40"/>
      <c r="K904" s="40"/>
      <c r="L904" s="44"/>
      <c r="M904" s="220"/>
      <c r="N904" s="221"/>
      <c r="O904" s="84"/>
      <c r="P904" s="84"/>
      <c r="Q904" s="84"/>
      <c r="R904" s="84"/>
      <c r="S904" s="84"/>
      <c r="T904" s="85"/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T904" s="17" t="s">
        <v>169</v>
      </c>
      <c r="AU904" s="17" t="s">
        <v>167</v>
      </c>
    </row>
    <row r="905" s="13" customFormat="1">
      <c r="A905" s="13"/>
      <c r="B905" s="222"/>
      <c r="C905" s="223"/>
      <c r="D905" s="217" t="s">
        <v>171</v>
      </c>
      <c r="E905" s="224" t="s">
        <v>19</v>
      </c>
      <c r="F905" s="225" t="s">
        <v>714</v>
      </c>
      <c r="G905" s="223"/>
      <c r="H905" s="224" t="s">
        <v>19</v>
      </c>
      <c r="I905" s="226"/>
      <c r="J905" s="223"/>
      <c r="K905" s="223"/>
      <c r="L905" s="227"/>
      <c r="M905" s="228"/>
      <c r="N905" s="229"/>
      <c r="O905" s="229"/>
      <c r="P905" s="229"/>
      <c r="Q905" s="229"/>
      <c r="R905" s="229"/>
      <c r="S905" s="229"/>
      <c r="T905" s="230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1" t="s">
        <v>171</v>
      </c>
      <c r="AU905" s="231" t="s">
        <v>167</v>
      </c>
      <c r="AV905" s="13" t="s">
        <v>79</v>
      </c>
      <c r="AW905" s="13" t="s">
        <v>33</v>
      </c>
      <c r="AX905" s="13" t="s">
        <v>71</v>
      </c>
      <c r="AY905" s="231" t="s">
        <v>157</v>
      </c>
    </row>
    <row r="906" s="14" customFormat="1">
      <c r="A906" s="14"/>
      <c r="B906" s="232"/>
      <c r="C906" s="233"/>
      <c r="D906" s="217" t="s">
        <v>171</v>
      </c>
      <c r="E906" s="234" t="s">
        <v>19</v>
      </c>
      <c r="F906" s="235" t="s">
        <v>757</v>
      </c>
      <c r="G906" s="233"/>
      <c r="H906" s="236">
        <v>20</v>
      </c>
      <c r="I906" s="237"/>
      <c r="J906" s="233"/>
      <c r="K906" s="233"/>
      <c r="L906" s="238"/>
      <c r="M906" s="239"/>
      <c r="N906" s="240"/>
      <c r="O906" s="240"/>
      <c r="P906" s="240"/>
      <c r="Q906" s="240"/>
      <c r="R906" s="240"/>
      <c r="S906" s="240"/>
      <c r="T906" s="241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42" t="s">
        <v>171</v>
      </c>
      <c r="AU906" s="242" t="s">
        <v>167</v>
      </c>
      <c r="AV906" s="14" t="s">
        <v>167</v>
      </c>
      <c r="AW906" s="14" t="s">
        <v>33</v>
      </c>
      <c r="AX906" s="14" t="s">
        <v>71</v>
      </c>
      <c r="AY906" s="242" t="s">
        <v>157</v>
      </c>
    </row>
    <row r="907" s="14" customFormat="1">
      <c r="A907" s="14"/>
      <c r="B907" s="232"/>
      <c r="C907" s="233"/>
      <c r="D907" s="217" t="s">
        <v>171</v>
      </c>
      <c r="E907" s="234" t="s">
        <v>19</v>
      </c>
      <c r="F907" s="235" t="s">
        <v>758</v>
      </c>
      <c r="G907" s="233"/>
      <c r="H907" s="236">
        <v>8</v>
      </c>
      <c r="I907" s="237"/>
      <c r="J907" s="233"/>
      <c r="K907" s="233"/>
      <c r="L907" s="238"/>
      <c r="M907" s="239"/>
      <c r="N907" s="240"/>
      <c r="O907" s="240"/>
      <c r="P907" s="240"/>
      <c r="Q907" s="240"/>
      <c r="R907" s="240"/>
      <c r="S907" s="240"/>
      <c r="T907" s="241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42" t="s">
        <v>171</v>
      </c>
      <c r="AU907" s="242" t="s">
        <v>167</v>
      </c>
      <c r="AV907" s="14" t="s">
        <v>167</v>
      </c>
      <c r="AW907" s="14" t="s">
        <v>33</v>
      </c>
      <c r="AX907" s="14" t="s">
        <v>71</v>
      </c>
      <c r="AY907" s="242" t="s">
        <v>157</v>
      </c>
    </row>
    <row r="908" s="14" customFormat="1">
      <c r="A908" s="14"/>
      <c r="B908" s="232"/>
      <c r="C908" s="233"/>
      <c r="D908" s="217" t="s">
        <v>171</v>
      </c>
      <c r="E908" s="234" t="s">
        <v>19</v>
      </c>
      <c r="F908" s="235" t="s">
        <v>759</v>
      </c>
      <c r="G908" s="233"/>
      <c r="H908" s="236">
        <v>24</v>
      </c>
      <c r="I908" s="237"/>
      <c r="J908" s="233"/>
      <c r="K908" s="233"/>
      <c r="L908" s="238"/>
      <c r="M908" s="239"/>
      <c r="N908" s="240"/>
      <c r="O908" s="240"/>
      <c r="P908" s="240"/>
      <c r="Q908" s="240"/>
      <c r="R908" s="240"/>
      <c r="S908" s="240"/>
      <c r="T908" s="241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42" t="s">
        <v>171</v>
      </c>
      <c r="AU908" s="242" t="s">
        <v>167</v>
      </c>
      <c r="AV908" s="14" t="s">
        <v>167</v>
      </c>
      <c r="AW908" s="14" t="s">
        <v>33</v>
      </c>
      <c r="AX908" s="14" t="s">
        <v>71</v>
      </c>
      <c r="AY908" s="242" t="s">
        <v>157</v>
      </c>
    </row>
    <row r="909" s="14" customFormat="1">
      <c r="A909" s="14"/>
      <c r="B909" s="232"/>
      <c r="C909" s="233"/>
      <c r="D909" s="217" t="s">
        <v>171</v>
      </c>
      <c r="E909" s="234" t="s">
        <v>19</v>
      </c>
      <c r="F909" s="235" t="s">
        <v>760</v>
      </c>
      <c r="G909" s="233"/>
      <c r="H909" s="236">
        <v>4</v>
      </c>
      <c r="I909" s="237"/>
      <c r="J909" s="233"/>
      <c r="K909" s="233"/>
      <c r="L909" s="238"/>
      <c r="M909" s="239"/>
      <c r="N909" s="240"/>
      <c r="O909" s="240"/>
      <c r="P909" s="240"/>
      <c r="Q909" s="240"/>
      <c r="R909" s="240"/>
      <c r="S909" s="240"/>
      <c r="T909" s="241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42" t="s">
        <v>171</v>
      </c>
      <c r="AU909" s="242" t="s">
        <v>167</v>
      </c>
      <c r="AV909" s="14" t="s">
        <v>167</v>
      </c>
      <c r="AW909" s="14" t="s">
        <v>33</v>
      </c>
      <c r="AX909" s="14" t="s">
        <v>71</v>
      </c>
      <c r="AY909" s="242" t="s">
        <v>157</v>
      </c>
    </row>
    <row r="910" s="14" customFormat="1">
      <c r="A910" s="14"/>
      <c r="B910" s="232"/>
      <c r="C910" s="233"/>
      <c r="D910" s="217" t="s">
        <v>171</v>
      </c>
      <c r="E910" s="234" t="s">
        <v>19</v>
      </c>
      <c r="F910" s="235" t="s">
        <v>760</v>
      </c>
      <c r="G910" s="233"/>
      <c r="H910" s="236">
        <v>4</v>
      </c>
      <c r="I910" s="237"/>
      <c r="J910" s="233"/>
      <c r="K910" s="233"/>
      <c r="L910" s="238"/>
      <c r="M910" s="239"/>
      <c r="N910" s="240"/>
      <c r="O910" s="240"/>
      <c r="P910" s="240"/>
      <c r="Q910" s="240"/>
      <c r="R910" s="240"/>
      <c r="S910" s="240"/>
      <c r="T910" s="241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42" t="s">
        <v>171</v>
      </c>
      <c r="AU910" s="242" t="s">
        <v>167</v>
      </c>
      <c r="AV910" s="14" t="s">
        <v>167</v>
      </c>
      <c r="AW910" s="14" t="s">
        <v>33</v>
      </c>
      <c r="AX910" s="14" t="s">
        <v>71</v>
      </c>
      <c r="AY910" s="242" t="s">
        <v>157</v>
      </c>
    </row>
    <row r="911" s="15" customFormat="1">
      <c r="A911" s="15"/>
      <c r="B911" s="243"/>
      <c r="C911" s="244"/>
      <c r="D911" s="217" t="s">
        <v>171</v>
      </c>
      <c r="E911" s="245" t="s">
        <v>19</v>
      </c>
      <c r="F911" s="246" t="s">
        <v>191</v>
      </c>
      <c r="G911" s="244"/>
      <c r="H911" s="247">
        <v>60</v>
      </c>
      <c r="I911" s="248"/>
      <c r="J911" s="244"/>
      <c r="K911" s="244"/>
      <c r="L911" s="249"/>
      <c r="M911" s="250"/>
      <c r="N911" s="251"/>
      <c r="O911" s="251"/>
      <c r="P911" s="251"/>
      <c r="Q911" s="251"/>
      <c r="R911" s="251"/>
      <c r="S911" s="251"/>
      <c r="T911" s="252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53" t="s">
        <v>171</v>
      </c>
      <c r="AU911" s="253" t="s">
        <v>167</v>
      </c>
      <c r="AV911" s="15" t="s">
        <v>166</v>
      </c>
      <c r="AW911" s="15" t="s">
        <v>33</v>
      </c>
      <c r="AX911" s="15" t="s">
        <v>79</v>
      </c>
      <c r="AY911" s="253" t="s">
        <v>157</v>
      </c>
    </row>
    <row r="912" s="2" customFormat="1" ht="24.15" customHeight="1">
      <c r="A912" s="38"/>
      <c r="B912" s="39"/>
      <c r="C912" s="204" t="s">
        <v>761</v>
      </c>
      <c r="D912" s="204" t="s">
        <v>161</v>
      </c>
      <c r="E912" s="205" t="s">
        <v>762</v>
      </c>
      <c r="F912" s="206" t="s">
        <v>763</v>
      </c>
      <c r="G912" s="207" t="s">
        <v>274</v>
      </c>
      <c r="H912" s="208">
        <v>3.3500000000000001</v>
      </c>
      <c r="I912" s="209"/>
      <c r="J912" s="210">
        <f>ROUND(I912*H912,2)</f>
        <v>0</v>
      </c>
      <c r="K912" s="206" t="s">
        <v>165</v>
      </c>
      <c r="L912" s="44"/>
      <c r="M912" s="211" t="s">
        <v>19</v>
      </c>
      <c r="N912" s="212" t="s">
        <v>43</v>
      </c>
      <c r="O912" s="84"/>
      <c r="P912" s="213">
        <f>O912*H912</f>
        <v>0</v>
      </c>
      <c r="Q912" s="213">
        <v>0.0035200000000000001</v>
      </c>
      <c r="R912" s="213">
        <f>Q912*H912</f>
        <v>0.011792</v>
      </c>
      <c r="S912" s="213">
        <v>0</v>
      </c>
      <c r="T912" s="214">
        <f>S912*H912</f>
        <v>0</v>
      </c>
      <c r="U912" s="38"/>
      <c r="V912" s="38"/>
      <c r="W912" s="38"/>
      <c r="X912" s="38"/>
      <c r="Y912" s="38"/>
      <c r="Z912" s="38"/>
      <c r="AA912" s="38"/>
      <c r="AB912" s="38"/>
      <c r="AC912" s="38"/>
      <c r="AD912" s="38"/>
      <c r="AE912" s="38"/>
      <c r="AR912" s="215" t="s">
        <v>314</v>
      </c>
      <c r="AT912" s="215" t="s">
        <v>161</v>
      </c>
      <c r="AU912" s="215" t="s">
        <v>167</v>
      </c>
      <c r="AY912" s="17" t="s">
        <v>157</v>
      </c>
      <c r="BE912" s="216">
        <f>IF(N912="základní",J912,0)</f>
        <v>0</v>
      </c>
      <c r="BF912" s="216">
        <f>IF(N912="snížená",J912,0)</f>
        <v>0</v>
      </c>
      <c r="BG912" s="216">
        <f>IF(N912="zákl. přenesená",J912,0)</f>
        <v>0</v>
      </c>
      <c r="BH912" s="216">
        <f>IF(N912="sníž. přenesená",J912,0)</f>
        <v>0</v>
      </c>
      <c r="BI912" s="216">
        <f>IF(N912="nulová",J912,0)</f>
        <v>0</v>
      </c>
      <c r="BJ912" s="17" t="s">
        <v>167</v>
      </c>
      <c r="BK912" s="216">
        <f>ROUND(I912*H912,2)</f>
        <v>0</v>
      </c>
      <c r="BL912" s="17" t="s">
        <v>314</v>
      </c>
      <c r="BM912" s="215" t="s">
        <v>764</v>
      </c>
    </row>
    <row r="913" s="2" customFormat="1">
      <c r="A913" s="38"/>
      <c r="B913" s="39"/>
      <c r="C913" s="40"/>
      <c r="D913" s="217" t="s">
        <v>169</v>
      </c>
      <c r="E913" s="40"/>
      <c r="F913" s="218" t="s">
        <v>765</v>
      </c>
      <c r="G913" s="40"/>
      <c r="H913" s="40"/>
      <c r="I913" s="219"/>
      <c r="J913" s="40"/>
      <c r="K913" s="40"/>
      <c r="L913" s="44"/>
      <c r="M913" s="220"/>
      <c r="N913" s="221"/>
      <c r="O913" s="84"/>
      <c r="P913" s="84"/>
      <c r="Q913" s="84"/>
      <c r="R913" s="84"/>
      <c r="S913" s="84"/>
      <c r="T913" s="85"/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T913" s="17" t="s">
        <v>169</v>
      </c>
      <c r="AU913" s="17" t="s">
        <v>167</v>
      </c>
    </row>
    <row r="914" s="13" customFormat="1">
      <c r="A914" s="13"/>
      <c r="B914" s="222"/>
      <c r="C914" s="223"/>
      <c r="D914" s="217" t="s">
        <v>171</v>
      </c>
      <c r="E914" s="224" t="s">
        <v>19</v>
      </c>
      <c r="F914" s="225" t="s">
        <v>766</v>
      </c>
      <c r="G914" s="223"/>
      <c r="H914" s="224" t="s">
        <v>19</v>
      </c>
      <c r="I914" s="226"/>
      <c r="J914" s="223"/>
      <c r="K914" s="223"/>
      <c r="L914" s="227"/>
      <c r="M914" s="228"/>
      <c r="N914" s="229"/>
      <c r="O914" s="229"/>
      <c r="P914" s="229"/>
      <c r="Q914" s="229"/>
      <c r="R914" s="229"/>
      <c r="S914" s="229"/>
      <c r="T914" s="230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1" t="s">
        <v>171</v>
      </c>
      <c r="AU914" s="231" t="s">
        <v>167</v>
      </c>
      <c r="AV914" s="13" t="s">
        <v>79</v>
      </c>
      <c r="AW914" s="13" t="s">
        <v>33</v>
      </c>
      <c r="AX914" s="13" t="s">
        <v>71</v>
      </c>
      <c r="AY914" s="231" t="s">
        <v>157</v>
      </c>
    </row>
    <row r="915" s="14" customFormat="1">
      <c r="A915" s="14"/>
      <c r="B915" s="232"/>
      <c r="C915" s="233"/>
      <c r="D915" s="217" t="s">
        <v>171</v>
      </c>
      <c r="E915" s="234" t="s">
        <v>19</v>
      </c>
      <c r="F915" s="235" t="s">
        <v>767</v>
      </c>
      <c r="G915" s="233"/>
      <c r="H915" s="236">
        <v>3.3500000000000001</v>
      </c>
      <c r="I915" s="237"/>
      <c r="J915" s="233"/>
      <c r="K915" s="233"/>
      <c r="L915" s="238"/>
      <c r="M915" s="239"/>
      <c r="N915" s="240"/>
      <c r="O915" s="240"/>
      <c r="P915" s="240"/>
      <c r="Q915" s="240"/>
      <c r="R915" s="240"/>
      <c r="S915" s="240"/>
      <c r="T915" s="241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42" t="s">
        <v>171</v>
      </c>
      <c r="AU915" s="242" t="s">
        <v>167</v>
      </c>
      <c r="AV915" s="14" t="s">
        <v>167</v>
      </c>
      <c r="AW915" s="14" t="s">
        <v>33</v>
      </c>
      <c r="AX915" s="14" t="s">
        <v>79</v>
      </c>
      <c r="AY915" s="242" t="s">
        <v>157</v>
      </c>
    </row>
    <row r="916" s="2" customFormat="1" ht="24.15" customHeight="1">
      <c r="A916" s="38"/>
      <c r="B916" s="39"/>
      <c r="C916" s="204" t="s">
        <v>768</v>
      </c>
      <c r="D916" s="204" t="s">
        <v>161</v>
      </c>
      <c r="E916" s="205" t="s">
        <v>769</v>
      </c>
      <c r="F916" s="206" t="s">
        <v>770</v>
      </c>
      <c r="G916" s="207" t="s">
        <v>274</v>
      </c>
      <c r="H916" s="208">
        <v>3.5</v>
      </c>
      <c r="I916" s="209"/>
      <c r="J916" s="210">
        <f>ROUND(I916*H916,2)</f>
        <v>0</v>
      </c>
      <c r="K916" s="206" t="s">
        <v>165</v>
      </c>
      <c r="L916" s="44"/>
      <c r="M916" s="211" t="s">
        <v>19</v>
      </c>
      <c r="N916" s="212" t="s">
        <v>43</v>
      </c>
      <c r="O916" s="84"/>
      <c r="P916" s="213">
        <f>O916*H916</f>
        <v>0</v>
      </c>
      <c r="Q916" s="213">
        <v>0.0022799999999999999</v>
      </c>
      <c r="R916" s="213">
        <f>Q916*H916</f>
        <v>0.0079799999999999992</v>
      </c>
      <c r="S916" s="213">
        <v>0</v>
      </c>
      <c r="T916" s="214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15" t="s">
        <v>314</v>
      </c>
      <c r="AT916" s="215" t="s">
        <v>161</v>
      </c>
      <c r="AU916" s="215" t="s">
        <v>167</v>
      </c>
      <c r="AY916" s="17" t="s">
        <v>157</v>
      </c>
      <c r="BE916" s="216">
        <f>IF(N916="základní",J916,0)</f>
        <v>0</v>
      </c>
      <c r="BF916" s="216">
        <f>IF(N916="snížená",J916,0)</f>
        <v>0</v>
      </c>
      <c r="BG916" s="216">
        <f>IF(N916="zákl. přenesená",J916,0)</f>
        <v>0</v>
      </c>
      <c r="BH916" s="216">
        <f>IF(N916="sníž. přenesená",J916,0)</f>
        <v>0</v>
      </c>
      <c r="BI916" s="216">
        <f>IF(N916="nulová",J916,0)</f>
        <v>0</v>
      </c>
      <c r="BJ916" s="17" t="s">
        <v>167</v>
      </c>
      <c r="BK916" s="216">
        <f>ROUND(I916*H916,2)</f>
        <v>0</v>
      </c>
      <c r="BL916" s="17" t="s">
        <v>314</v>
      </c>
      <c r="BM916" s="215" t="s">
        <v>771</v>
      </c>
    </row>
    <row r="917" s="2" customFormat="1">
      <c r="A917" s="38"/>
      <c r="B917" s="39"/>
      <c r="C917" s="40"/>
      <c r="D917" s="217" t="s">
        <v>169</v>
      </c>
      <c r="E917" s="40"/>
      <c r="F917" s="218" t="s">
        <v>772</v>
      </c>
      <c r="G917" s="40"/>
      <c r="H917" s="40"/>
      <c r="I917" s="219"/>
      <c r="J917" s="40"/>
      <c r="K917" s="40"/>
      <c r="L917" s="44"/>
      <c r="M917" s="220"/>
      <c r="N917" s="221"/>
      <c r="O917" s="84"/>
      <c r="P917" s="84"/>
      <c r="Q917" s="84"/>
      <c r="R917" s="84"/>
      <c r="S917" s="84"/>
      <c r="T917" s="85"/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T917" s="17" t="s">
        <v>169</v>
      </c>
      <c r="AU917" s="17" t="s">
        <v>167</v>
      </c>
    </row>
    <row r="918" s="13" customFormat="1">
      <c r="A918" s="13"/>
      <c r="B918" s="222"/>
      <c r="C918" s="223"/>
      <c r="D918" s="217" t="s">
        <v>171</v>
      </c>
      <c r="E918" s="224" t="s">
        <v>19</v>
      </c>
      <c r="F918" s="225" t="s">
        <v>730</v>
      </c>
      <c r="G918" s="223"/>
      <c r="H918" s="224" t="s">
        <v>19</v>
      </c>
      <c r="I918" s="226"/>
      <c r="J918" s="223"/>
      <c r="K918" s="223"/>
      <c r="L918" s="227"/>
      <c r="M918" s="228"/>
      <c r="N918" s="229"/>
      <c r="O918" s="229"/>
      <c r="P918" s="229"/>
      <c r="Q918" s="229"/>
      <c r="R918" s="229"/>
      <c r="S918" s="229"/>
      <c r="T918" s="230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31" t="s">
        <v>171</v>
      </c>
      <c r="AU918" s="231" t="s">
        <v>167</v>
      </c>
      <c r="AV918" s="13" t="s">
        <v>79</v>
      </c>
      <c r="AW918" s="13" t="s">
        <v>33</v>
      </c>
      <c r="AX918" s="13" t="s">
        <v>71</v>
      </c>
      <c r="AY918" s="231" t="s">
        <v>157</v>
      </c>
    </row>
    <row r="919" s="14" customFormat="1">
      <c r="A919" s="14"/>
      <c r="B919" s="232"/>
      <c r="C919" s="233"/>
      <c r="D919" s="217" t="s">
        <v>171</v>
      </c>
      <c r="E919" s="234" t="s">
        <v>19</v>
      </c>
      <c r="F919" s="235" t="s">
        <v>731</v>
      </c>
      <c r="G919" s="233"/>
      <c r="H919" s="236">
        <v>3.5</v>
      </c>
      <c r="I919" s="237"/>
      <c r="J919" s="233"/>
      <c r="K919" s="233"/>
      <c r="L919" s="238"/>
      <c r="M919" s="239"/>
      <c r="N919" s="240"/>
      <c r="O919" s="240"/>
      <c r="P919" s="240"/>
      <c r="Q919" s="240"/>
      <c r="R919" s="240"/>
      <c r="S919" s="240"/>
      <c r="T919" s="241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42" t="s">
        <v>171</v>
      </c>
      <c r="AU919" s="242" t="s">
        <v>167</v>
      </c>
      <c r="AV919" s="14" t="s">
        <v>167</v>
      </c>
      <c r="AW919" s="14" t="s">
        <v>33</v>
      </c>
      <c r="AX919" s="14" t="s">
        <v>79</v>
      </c>
      <c r="AY919" s="242" t="s">
        <v>157</v>
      </c>
    </row>
    <row r="920" s="2" customFormat="1" ht="24.15" customHeight="1">
      <c r="A920" s="38"/>
      <c r="B920" s="39"/>
      <c r="C920" s="204" t="s">
        <v>773</v>
      </c>
      <c r="D920" s="204" t="s">
        <v>161</v>
      </c>
      <c r="E920" s="205" t="s">
        <v>774</v>
      </c>
      <c r="F920" s="206" t="s">
        <v>775</v>
      </c>
      <c r="G920" s="207" t="s">
        <v>274</v>
      </c>
      <c r="H920" s="208">
        <v>47.700000000000003</v>
      </c>
      <c r="I920" s="209"/>
      <c r="J920" s="210">
        <f>ROUND(I920*H920,2)</f>
        <v>0</v>
      </c>
      <c r="K920" s="206" t="s">
        <v>165</v>
      </c>
      <c r="L920" s="44"/>
      <c r="M920" s="211" t="s">
        <v>19</v>
      </c>
      <c r="N920" s="212" t="s">
        <v>43</v>
      </c>
      <c r="O920" s="84"/>
      <c r="P920" s="213">
        <f>O920*H920</f>
        <v>0</v>
      </c>
      <c r="Q920" s="213">
        <v>0.0016900000000000001</v>
      </c>
      <c r="R920" s="213">
        <f>Q920*H920</f>
        <v>0.080613000000000004</v>
      </c>
      <c r="S920" s="213">
        <v>0</v>
      </c>
      <c r="T920" s="214">
        <f>S920*H920</f>
        <v>0</v>
      </c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R920" s="215" t="s">
        <v>314</v>
      </c>
      <c r="AT920" s="215" t="s">
        <v>161</v>
      </c>
      <c r="AU920" s="215" t="s">
        <v>167</v>
      </c>
      <c r="AY920" s="17" t="s">
        <v>157</v>
      </c>
      <c r="BE920" s="216">
        <f>IF(N920="základní",J920,0)</f>
        <v>0</v>
      </c>
      <c r="BF920" s="216">
        <f>IF(N920="snížená",J920,0)</f>
        <v>0</v>
      </c>
      <c r="BG920" s="216">
        <f>IF(N920="zákl. přenesená",J920,0)</f>
        <v>0</v>
      </c>
      <c r="BH920" s="216">
        <f>IF(N920="sníž. přenesená",J920,0)</f>
        <v>0</v>
      </c>
      <c r="BI920" s="216">
        <f>IF(N920="nulová",J920,0)</f>
        <v>0</v>
      </c>
      <c r="BJ920" s="17" t="s">
        <v>167</v>
      </c>
      <c r="BK920" s="216">
        <f>ROUND(I920*H920,2)</f>
        <v>0</v>
      </c>
      <c r="BL920" s="17" t="s">
        <v>314</v>
      </c>
      <c r="BM920" s="215" t="s">
        <v>776</v>
      </c>
    </row>
    <row r="921" s="2" customFormat="1">
      <c r="A921" s="38"/>
      <c r="B921" s="39"/>
      <c r="C921" s="40"/>
      <c r="D921" s="217" t="s">
        <v>169</v>
      </c>
      <c r="E921" s="40"/>
      <c r="F921" s="218" t="s">
        <v>777</v>
      </c>
      <c r="G921" s="40"/>
      <c r="H921" s="40"/>
      <c r="I921" s="219"/>
      <c r="J921" s="40"/>
      <c r="K921" s="40"/>
      <c r="L921" s="44"/>
      <c r="M921" s="220"/>
      <c r="N921" s="221"/>
      <c r="O921" s="84"/>
      <c r="P921" s="84"/>
      <c r="Q921" s="84"/>
      <c r="R921" s="84"/>
      <c r="S921" s="84"/>
      <c r="T921" s="85"/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T921" s="17" t="s">
        <v>169</v>
      </c>
      <c r="AU921" s="17" t="s">
        <v>167</v>
      </c>
    </row>
    <row r="922" s="13" customFormat="1">
      <c r="A922" s="13"/>
      <c r="B922" s="222"/>
      <c r="C922" s="223"/>
      <c r="D922" s="217" t="s">
        <v>171</v>
      </c>
      <c r="E922" s="224" t="s">
        <v>19</v>
      </c>
      <c r="F922" s="225" t="s">
        <v>732</v>
      </c>
      <c r="G922" s="223"/>
      <c r="H922" s="224" t="s">
        <v>19</v>
      </c>
      <c r="I922" s="226"/>
      <c r="J922" s="223"/>
      <c r="K922" s="223"/>
      <c r="L922" s="227"/>
      <c r="M922" s="228"/>
      <c r="N922" s="229"/>
      <c r="O922" s="229"/>
      <c r="P922" s="229"/>
      <c r="Q922" s="229"/>
      <c r="R922" s="229"/>
      <c r="S922" s="229"/>
      <c r="T922" s="230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31" t="s">
        <v>171</v>
      </c>
      <c r="AU922" s="231" t="s">
        <v>167</v>
      </c>
      <c r="AV922" s="13" t="s">
        <v>79</v>
      </c>
      <c r="AW922" s="13" t="s">
        <v>33</v>
      </c>
      <c r="AX922" s="13" t="s">
        <v>71</v>
      </c>
      <c r="AY922" s="231" t="s">
        <v>157</v>
      </c>
    </row>
    <row r="923" s="14" customFormat="1">
      <c r="A923" s="14"/>
      <c r="B923" s="232"/>
      <c r="C923" s="233"/>
      <c r="D923" s="217" t="s">
        <v>171</v>
      </c>
      <c r="E923" s="234" t="s">
        <v>19</v>
      </c>
      <c r="F923" s="235" t="s">
        <v>733</v>
      </c>
      <c r="G923" s="233"/>
      <c r="H923" s="236">
        <v>47.700000000000003</v>
      </c>
      <c r="I923" s="237"/>
      <c r="J923" s="233"/>
      <c r="K923" s="233"/>
      <c r="L923" s="238"/>
      <c r="M923" s="239"/>
      <c r="N923" s="240"/>
      <c r="O923" s="240"/>
      <c r="P923" s="240"/>
      <c r="Q923" s="240"/>
      <c r="R923" s="240"/>
      <c r="S923" s="240"/>
      <c r="T923" s="241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42" t="s">
        <v>171</v>
      </c>
      <c r="AU923" s="242" t="s">
        <v>167</v>
      </c>
      <c r="AV923" s="14" t="s">
        <v>167</v>
      </c>
      <c r="AW923" s="14" t="s">
        <v>33</v>
      </c>
      <c r="AX923" s="14" t="s">
        <v>79</v>
      </c>
      <c r="AY923" s="242" t="s">
        <v>157</v>
      </c>
    </row>
    <row r="924" s="2" customFormat="1" ht="24.15" customHeight="1">
      <c r="A924" s="38"/>
      <c r="B924" s="39"/>
      <c r="C924" s="204" t="s">
        <v>778</v>
      </c>
      <c r="D924" s="204" t="s">
        <v>161</v>
      </c>
      <c r="E924" s="205" t="s">
        <v>779</v>
      </c>
      <c r="F924" s="206" t="s">
        <v>780</v>
      </c>
      <c r="G924" s="207" t="s">
        <v>754</v>
      </c>
      <c r="H924" s="208">
        <v>2</v>
      </c>
      <c r="I924" s="209"/>
      <c r="J924" s="210">
        <f>ROUND(I924*H924,2)</f>
        <v>0</v>
      </c>
      <c r="K924" s="206" t="s">
        <v>165</v>
      </c>
      <c r="L924" s="44"/>
      <c r="M924" s="211" t="s">
        <v>19</v>
      </c>
      <c r="N924" s="212" t="s">
        <v>43</v>
      </c>
      <c r="O924" s="84"/>
      <c r="P924" s="213">
        <f>O924*H924</f>
        <v>0</v>
      </c>
      <c r="Q924" s="213">
        <v>0.00025000000000000001</v>
      </c>
      <c r="R924" s="213">
        <f>Q924*H924</f>
        <v>0.00050000000000000001</v>
      </c>
      <c r="S924" s="213">
        <v>0</v>
      </c>
      <c r="T924" s="214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15" t="s">
        <v>314</v>
      </c>
      <c r="AT924" s="215" t="s">
        <v>161</v>
      </c>
      <c r="AU924" s="215" t="s">
        <v>167</v>
      </c>
      <c r="AY924" s="17" t="s">
        <v>157</v>
      </c>
      <c r="BE924" s="216">
        <f>IF(N924="základní",J924,0)</f>
        <v>0</v>
      </c>
      <c r="BF924" s="216">
        <f>IF(N924="snížená",J924,0)</f>
        <v>0</v>
      </c>
      <c r="BG924" s="216">
        <f>IF(N924="zákl. přenesená",J924,0)</f>
        <v>0</v>
      </c>
      <c r="BH924" s="216">
        <f>IF(N924="sníž. přenesená",J924,0)</f>
        <v>0</v>
      </c>
      <c r="BI924" s="216">
        <f>IF(N924="nulová",J924,0)</f>
        <v>0</v>
      </c>
      <c r="BJ924" s="17" t="s">
        <v>167</v>
      </c>
      <c r="BK924" s="216">
        <f>ROUND(I924*H924,2)</f>
        <v>0</v>
      </c>
      <c r="BL924" s="17" t="s">
        <v>314</v>
      </c>
      <c r="BM924" s="215" t="s">
        <v>781</v>
      </c>
    </row>
    <row r="925" s="2" customFormat="1">
      <c r="A925" s="38"/>
      <c r="B925" s="39"/>
      <c r="C925" s="40"/>
      <c r="D925" s="217" t="s">
        <v>169</v>
      </c>
      <c r="E925" s="40"/>
      <c r="F925" s="218" t="s">
        <v>782</v>
      </c>
      <c r="G925" s="40"/>
      <c r="H925" s="40"/>
      <c r="I925" s="219"/>
      <c r="J925" s="40"/>
      <c r="K925" s="40"/>
      <c r="L925" s="44"/>
      <c r="M925" s="220"/>
      <c r="N925" s="221"/>
      <c r="O925" s="84"/>
      <c r="P925" s="84"/>
      <c r="Q925" s="84"/>
      <c r="R925" s="84"/>
      <c r="S925" s="84"/>
      <c r="T925" s="85"/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T925" s="17" t="s">
        <v>169</v>
      </c>
      <c r="AU925" s="17" t="s">
        <v>167</v>
      </c>
    </row>
    <row r="926" s="13" customFormat="1">
      <c r="A926" s="13"/>
      <c r="B926" s="222"/>
      <c r="C926" s="223"/>
      <c r="D926" s="217" t="s">
        <v>171</v>
      </c>
      <c r="E926" s="224" t="s">
        <v>19</v>
      </c>
      <c r="F926" s="225" t="s">
        <v>783</v>
      </c>
      <c r="G926" s="223"/>
      <c r="H926" s="224" t="s">
        <v>19</v>
      </c>
      <c r="I926" s="226"/>
      <c r="J926" s="223"/>
      <c r="K926" s="223"/>
      <c r="L926" s="227"/>
      <c r="M926" s="228"/>
      <c r="N926" s="229"/>
      <c r="O926" s="229"/>
      <c r="P926" s="229"/>
      <c r="Q926" s="229"/>
      <c r="R926" s="229"/>
      <c r="S926" s="229"/>
      <c r="T926" s="230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31" t="s">
        <v>171</v>
      </c>
      <c r="AU926" s="231" t="s">
        <v>167</v>
      </c>
      <c r="AV926" s="13" t="s">
        <v>79</v>
      </c>
      <c r="AW926" s="13" t="s">
        <v>33</v>
      </c>
      <c r="AX926" s="13" t="s">
        <v>71</v>
      </c>
      <c r="AY926" s="231" t="s">
        <v>157</v>
      </c>
    </row>
    <row r="927" s="14" customFormat="1">
      <c r="A927" s="14"/>
      <c r="B927" s="232"/>
      <c r="C927" s="233"/>
      <c r="D927" s="217" t="s">
        <v>171</v>
      </c>
      <c r="E927" s="234" t="s">
        <v>19</v>
      </c>
      <c r="F927" s="235" t="s">
        <v>167</v>
      </c>
      <c r="G927" s="233"/>
      <c r="H927" s="236">
        <v>2</v>
      </c>
      <c r="I927" s="237"/>
      <c r="J927" s="233"/>
      <c r="K927" s="233"/>
      <c r="L927" s="238"/>
      <c r="M927" s="239"/>
      <c r="N927" s="240"/>
      <c r="O927" s="240"/>
      <c r="P927" s="240"/>
      <c r="Q927" s="240"/>
      <c r="R927" s="240"/>
      <c r="S927" s="240"/>
      <c r="T927" s="241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42" t="s">
        <v>171</v>
      </c>
      <c r="AU927" s="242" t="s">
        <v>167</v>
      </c>
      <c r="AV927" s="14" t="s">
        <v>167</v>
      </c>
      <c r="AW927" s="14" t="s">
        <v>33</v>
      </c>
      <c r="AX927" s="14" t="s">
        <v>79</v>
      </c>
      <c r="AY927" s="242" t="s">
        <v>157</v>
      </c>
    </row>
    <row r="928" s="2" customFormat="1" ht="24.15" customHeight="1">
      <c r="A928" s="38"/>
      <c r="B928" s="39"/>
      <c r="C928" s="204" t="s">
        <v>784</v>
      </c>
      <c r="D928" s="204" t="s">
        <v>161</v>
      </c>
      <c r="E928" s="205" t="s">
        <v>785</v>
      </c>
      <c r="F928" s="206" t="s">
        <v>786</v>
      </c>
      <c r="G928" s="207" t="s">
        <v>754</v>
      </c>
      <c r="H928" s="208">
        <v>4</v>
      </c>
      <c r="I928" s="209"/>
      <c r="J928" s="210">
        <f>ROUND(I928*H928,2)</f>
        <v>0</v>
      </c>
      <c r="K928" s="206" t="s">
        <v>165</v>
      </c>
      <c r="L928" s="44"/>
      <c r="M928" s="211" t="s">
        <v>19</v>
      </c>
      <c r="N928" s="212" t="s">
        <v>43</v>
      </c>
      <c r="O928" s="84"/>
      <c r="P928" s="213">
        <f>O928*H928</f>
        <v>0</v>
      </c>
      <c r="Q928" s="213">
        <v>0.00036000000000000002</v>
      </c>
      <c r="R928" s="213">
        <f>Q928*H928</f>
        <v>0.0014400000000000001</v>
      </c>
      <c r="S928" s="213">
        <v>0</v>
      </c>
      <c r="T928" s="214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15" t="s">
        <v>314</v>
      </c>
      <c r="AT928" s="215" t="s">
        <v>161</v>
      </c>
      <c r="AU928" s="215" t="s">
        <v>167</v>
      </c>
      <c r="AY928" s="17" t="s">
        <v>157</v>
      </c>
      <c r="BE928" s="216">
        <f>IF(N928="základní",J928,0)</f>
        <v>0</v>
      </c>
      <c r="BF928" s="216">
        <f>IF(N928="snížená",J928,0)</f>
        <v>0</v>
      </c>
      <c r="BG928" s="216">
        <f>IF(N928="zákl. přenesená",J928,0)</f>
        <v>0</v>
      </c>
      <c r="BH928" s="216">
        <f>IF(N928="sníž. přenesená",J928,0)</f>
        <v>0</v>
      </c>
      <c r="BI928" s="216">
        <f>IF(N928="nulová",J928,0)</f>
        <v>0</v>
      </c>
      <c r="BJ928" s="17" t="s">
        <v>167</v>
      </c>
      <c r="BK928" s="216">
        <f>ROUND(I928*H928,2)</f>
        <v>0</v>
      </c>
      <c r="BL928" s="17" t="s">
        <v>314</v>
      </c>
      <c r="BM928" s="215" t="s">
        <v>787</v>
      </c>
    </row>
    <row r="929" s="2" customFormat="1">
      <c r="A929" s="38"/>
      <c r="B929" s="39"/>
      <c r="C929" s="40"/>
      <c r="D929" s="217" t="s">
        <v>169</v>
      </c>
      <c r="E929" s="40"/>
      <c r="F929" s="218" t="s">
        <v>788</v>
      </c>
      <c r="G929" s="40"/>
      <c r="H929" s="40"/>
      <c r="I929" s="219"/>
      <c r="J929" s="40"/>
      <c r="K929" s="40"/>
      <c r="L929" s="44"/>
      <c r="M929" s="220"/>
      <c r="N929" s="221"/>
      <c r="O929" s="84"/>
      <c r="P929" s="84"/>
      <c r="Q929" s="84"/>
      <c r="R929" s="84"/>
      <c r="S929" s="84"/>
      <c r="T929" s="85"/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T929" s="17" t="s">
        <v>169</v>
      </c>
      <c r="AU929" s="17" t="s">
        <v>167</v>
      </c>
    </row>
    <row r="930" s="2" customFormat="1" ht="24.15" customHeight="1">
      <c r="A930" s="38"/>
      <c r="B930" s="39"/>
      <c r="C930" s="204" t="s">
        <v>789</v>
      </c>
      <c r="D930" s="204" t="s">
        <v>161</v>
      </c>
      <c r="E930" s="205" t="s">
        <v>790</v>
      </c>
      <c r="F930" s="206" t="s">
        <v>791</v>
      </c>
      <c r="G930" s="207" t="s">
        <v>274</v>
      </c>
      <c r="H930" s="208">
        <v>2.6000000000000001</v>
      </c>
      <c r="I930" s="209"/>
      <c r="J930" s="210">
        <f>ROUND(I930*H930,2)</f>
        <v>0</v>
      </c>
      <c r="K930" s="206" t="s">
        <v>165</v>
      </c>
      <c r="L930" s="44"/>
      <c r="M930" s="211" t="s">
        <v>19</v>
      </c>
      <c r="N930" s="212" t="s">
        <v>43</v>
      </c>
      <c r="O930" s="84"/>
      <c r="P930" s="213">
        <f>O930*H930</f>
        <v>0</v>
      </c>
      <c r="Q930" s="213">
        <v>0.00191</v>
      </c>
      <c r="R930" s="213">
        <f>Q930*H930</f>
        <v>0.0049659999999999999</v>
      </c>
      <c r="S930" s="213">
        <v>0</v>
      </c>
      <c r="T930" s="214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15" t="s">
        <v>314</v>
      </c>
      <c r="AT930" s="215" t="s">
        <v>161</v>
      </c>
      <c r="AU930" s="215" t="s">
        <v>167</v>
      </c>
      <c r="AY930" s="17" t="s">
        <v>157</v>
      </c>
      <c r="BE930" s="216">
        <f>IF(N930="základní",J930,0)</f>
        <v>0</v>
      </c>
      <c r="BF930" s="216">
        <f>IF(N930="snížená",J930,0)</f>
        <v>0</v>
      </c>
      <c r="BG930" s="216">
        <f>IF(N930="zákl. přenesená",J930,0)</f>
        <v>0</v>
      </c>
      <c r="BH930" s="216">
        <f>IF(N930="sníž. přenesená",J930,0)</f>
        <v>0</v>
      </c>
      <c r="BI930" s="216">
        <f>IF(N930="nulová",J930,0)</f>
        <v>0</v>
      </c>
      <c r="BJ930" s="17" t="s">
        <v>167</v>
      </c>
      <c r="BK930" s="216">
        <f>ROUND(I930*H930,2)</f>
        <v>0</v>
      </c>
      <c r="BL930" s="17" t="s">
        <v>314</v>
      </c>
      <c r="BM930" s="215" t="s">
        <v>792</v>
      </c>
    </row>
    <row r="931" s="2" customFormat="1">
      <c r="A931" s="38"/>
      <c r="B931" s="39"/>
      <c r="C931" s="40"/>
      <c r="D931" s="217" t="s">
        <v>169</v>
      </c>
      <c r="E931" s="40"/>
      <c r="F931" s="218" t="s">
        <v>793</v>
      </c>
      <c r="G931" s="40"/>
      <c r="H931" s="40"/>
      <c r="I931" s="219"/>
      <c r="J931" s="40"/>
      <c r="K931" s="40"/>
      <c r="L931" s="44"/>
      <c r="M931" s="220"/>
      <c r="N931" s="221"/>
      <c r="O931" s="84"/>
      <c r="P931" s="84"/>
      <c r="Q931" s="84"/>
      <c r="R931" s="84"/>
      <c r="S931" s="84"/>
      <c r="T931" s="85"/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T931" s="17" t="s">
        <v>169</v>
      </c>
      <c r="AU931" s="17" t="s">
        <v>167</v>
      </c>
    </row>
    <row r="932" s="13" customFormat="1">
      <c r="A932" s="13"/>
      <c r="B932" s="222"/>
      <c r="C932" s="223"/>
      <c r="D932" s="217" t="s">
        <v>171</v>
      </c>
      <c r="E932" s="224" t="s">
        <v>19</v>
      </c>
      <c r="F932" s="225" t="s">
        <v>794</v>
      </c>
      <c r="G932" s="223"/>
      <c r="H932" s="224" t="s">
        <v>19</v>
      </c>
      <c r="I932" s="226"/>
      <c r="J932" s="223"/>
      <c r="K932" s="223"/>
      <c r="L932" s="227"/>
      <c r="M932" s="228"/>
      <c r="N932" s="229"/>
      <c r="O932" s="229"/>
      <c r="P932" s="229"/>
      <c r="Q932" s="229"/>
      <c r="R932" s="229"/>
      <c r="S932" s="229"/>
      <c r="T932" s="230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31" t="s">
        <v>171</v>
      </c>
      <c r="AU932" s="231" t="s">
        <v>167</v>
      </c>
      <c r="AV932" s="13" t="s">
        <v>79</v>
      </c>
      <c r="AW932" s="13" t="s">
        <v>33</v>
      </c>
      <c r="AX932" s="13" t="s">
        <v>71</v>
      </c>
      <c r="AY932" s="231" t="s">
        <v>157</v>
      </c>
    </row>
    <row r="933" s="14" customFormat="1">
      <c r="A933" s="14"/>
      <c r="B933" s="232"/>
      <c r="C933" s="233"/>
      <c r="D933" s="217" t="s">
        <v>171</v>
      </c>
      <c r="E933" s="234" t="s">
        <v>19</v>
      </c>
      <c r="F933" s="235" t="s">
        <v>795</v>
      </c>
      <c r="G933" s="233"/>
      <c r="H933" s="236">
        <v>2.6000000000000001</v>
      </c>
      <c r="I933" s="237"/>
      <c r="J933" s="233"/>
      <c r="K933" s="233"/>
      <c r="L933" s="238"/>
      <c r="M933" s="239"/>
      <c r="N933" s="240"/>
      <c r="O933" s="240"/>
      <c r="P933" s="240"/>
      <c r="Q933" s="240"/>
      <c r="R933" s="240"/>
      <c r="S933" s="240"/>
      <c r="T933" s="241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42" t="s">
        <v>171</v>
      </c>
      <c r="AU933" s="242" t="s">
        <v>167</v>
      </c>
      <c r="AV933" s="14" t="s">
        <v>167</v>
      </c>
      <c r="AW933" s="14" t="s">
        <v>33</v>
      </c>
      <c r="AX933" s="14" t="s">
        <v>79</v>
      </c>
      <c r="AY933" s="242" t="s">
        <v>157</v>
      </c>
    </row>
    <row r="934" s="2" customFormat="1" ht="24.15" customHeight="1">
      <c r="A934" s="38"/>
      <c r="B934" s="39"/>
      <c r="C934" s="204" t="s">
        <v>531</v>
      </c>
      <c r="D934" s="204" t="s">
        <v>161</v>
      </c>
      <c r="E934" s="205" t="s">
        <v>796</v>
      </c>
      <c r="F934" s="206" t="s">
        <v>797</v>
      </c>
      <c r="G934" s="207" t="s">
        <v>274</v>
      </c>
      <c r="H934" s="208">
        <v>28.300000000000001</v>
      </c>
      <c r="I934" s="209"/>
      <c r="J934" s="210">
        <f>ROUND(I934*H934,2)</f>
        <v>0</v>
      </c>
      <c r="K934" s="206" t="s">
        <v>165</v>
      </c>
      <c r="L934" s="44"/>
      <c r="M934" s="211" t="s">
        <v>19</v>
      </c>
      <c r="N934" s="212" t="s">
        <v>43</v>
      </c>
      <c r="O934" s="84"/>
      <c r="P934" s="213">
        <f>O934*H934</f>
        <v>0</v>
      </c>
      <c r="Q934" s="213">
        <v>0.0020999999999999999</v>
      </c>
      <c r="R934" s="213">
        <f>Q934*H934</f>
        <v>0.059429999999999997</v>
      </c>
      <c r="S934" s="213">
        <v>0</v>
      </c>
      <c r="T934" s="214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15" t="s">
        <v>314</v>
      </c>
      <c r="AT934" s="215" t="s">
        <v>161</v>
      </c>
      <c r="AU934" s="215" t="s">
        <v>167</v>
      </c>
      <c r="AY934" s="17" t="s">
        <v>157</v>
      </c>
      <c r="BE934" s="216">
        <f>IF(N934="základní",J934,0)</f>
        <v>0</v>
      </c>
      <c r="BF934" s="216">
        <f>IF(N934="snížená",J934,0)</f>
        <v>0</v>
      </c>
      <c r="BG934" s="216">
        <f>IF(N934="zákl. přenesená",J934,0)</f>
        <v>0</v>
      </c>
      <c r="BH934" s="216">
        <f>IF(N934="sníž. přenesená",J934,0)</f>
        <v>0</v>
      </c>
      <c r="BI934" s="216">
        <f>IF(N934="nulová",J934,0)</f>
        <v>0</v>
      </c>
      <c r="BJ934" s="17" t="s">
        <v>167</v>
      </c>
      <c r="BK934" s="216">
        <f>ROUND(I934*H934,2)</f>
        <v>0</v>
      </c>
      <c r="BL934" s="17" t="s">
        <v>314</v>
      </c>
      <c r="BM934" s="215" t="s">
        <v>798</v>
      </c>
    </row>
    <row r="935" s="2" customFormat="1">
      <c r="A935" s="38"/>
      <c r="B935" s="39"/>
      <c r="C935" s="40"/>
      <c r="D935" s="217" t="s">
        <v>169</v>
      </c>
      <c r="E935" s="40"/>
      <c r="F935" s="218" t="s">
        <v>799</v>
      </c>
      <c r="G935" s="40"/>
      <c r="H935" s="40"/>
      <c r="I935" s="219"/>
      <c r="J935" s="40"/>
      <c r="K935" s="40"/>
      <c r="L935" s="44"/>
      <c r="M935" s="220"/>
      <c r="N935" s="221"/>
      <c r="O935" s="84"/>
      <c r="P935" s="84"/>
      <c r="Q935" s="84"/>
      <c r="R935" s="84"/>
      <c r="S935" s="84"/>
      <c r="T935" s="85"/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T935" s="17" t="s">
        <v>169</v>
      </c>
      <c r="AU935" s="17" t="s">
        <v>167</v>
      </c>
    </row>
    <row r="936" s="13" customFormat="1">
      <c r="A936" s="13"/>
      <c r="B936" s="222"/>
      <c r="C936" s="223"/>
      <c r="D936" s="217" t="s">
        <v>171</v>
      </c>
      <c r="E936" s="224" t="s">
        <v>19</v>
      </c>
      <c r="F936" s="225" t="s">
        <v>800</v>
      </c>
      <c r="G936" s="223"/>
      <c r="H936" s="224" t="s">
        <v>19</v>
      </c>
      <c r="I936" s="226"/>
      <c r="J936" s="223"/>
      <c r="K936" s="223"/>
      <c r="L936" s="227"/>
      <c r="M936" s="228"/>
      <c r="N936" s="229"/>
      <c r="O936" s="229"/>
      <c r="P936" s="229"/>
      <c r="Q936" s="229"/>
      <c r="R936" s="229"/>
      <c r="S936" s="229"/>
      <c r="T936" s="230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31" t="s">
        <v>171</v>
      </c>
      <c r="AU936" s="231" t="s">
        <v>167</v>
      </c>
      <c r="AV936" s="13" t="s">
        <v>79</v>
      </c>
      <c r="AW936" s="13" t="s">
        <v>33</v>
      </c>
      <c r="AX936" s="13" t="s">
        <v>71</v>
      </c>
      <c r="AY936" s="231" t="s">
        <v>157</v>
      </c>
    </row>
    <row r="937" s="14" customFormat="1">
      <c r="A937" s="14"/>
      <c r="B937" s="232"/>
      <c r="C937" s="233"/>
      <c r="D937" s="217" t="s">
        <v>171</v>
      </c>
      <c r="E937" s="234" t="s">
        <v>19</v>
      </c>
      <c r="F937" s="235" t="s">
        <v>801</v>
      </c>
      <c r="G937" s="233"/>
      <c r="H937" s="236">
        <v>28.300000000000001</v>
      </c>
      <c r="I937" s="237"/>
      <c r="J937" s="233"/>
      <c r="K937" s="233"/>
      <c r="L937" s="238"/>
      <c r="M937" s="239"/>
      <c r="N937" s="240"/>
      <c r="O937" s="240"/>
      <c r="P937" s="240"/>
      <c r="Q937" s="240"/>
      <c r="R937" s="240"/>
      <c r="S937" s="240"/>
      <c r="T937" s="241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42" t="s">
        <v>171</v>
      </c>
      <c r="AU937" s="242" t="s">
        <v>167</v>
      </c>
      <c r="AV937" s="14" t="s">
        <v>167</v>
      </c>
      <c r="AW937" s="14" t="s">
        <v>33</v>
      </c>
      <c r="AX937" s="14" t="s">
        <v>79</v>
      </c>
      <c r="AY937" s="242" t="s">
        <v>157</v>
      </c>
    </row>
    <row r="938" s="2" customFormat="1" ht="24.15" customHeight="1">
      <c r="A938" s="38"/>
      <c r="B938" s="39"/>
      <c r="C938" s="204" t="s">
        <v>802</v>
      </c>
      <c r="D938" s="204" t="s">
        <v>161</v>
      </c>
      <c r="E938" s="205" t="s">
        <v>803</v>
      </c>
      <c r="F938" s="206" t="s">
        <v>804</v>
      </c>
      <c r="G938" s="207" t="s">
        <v>629</v>
      </c>
      <c r="H938" s="264"/>
      <c r="I938" s="209"/>
      <c r="J938" s="210">
        <f>ROUND(I938*H938,2)</f>
        <v>0</v>
      </c>
      <c r="K938" s="206" t="s">
        <v>165</v>
      </c>
      <c r="L938" s="44"/>
      <c r="M938" s="211" t="s">
        <v>19</v>
      </c>
      <c r="N938" s="212" t="s">
        <v>43</v>
      </c>
      <c r="O938" s="84"/>
      <c r="P938" s="213">
        <f>O938*H938</f>
        <v>0</v>
      </c>
      <c r="Q938" s="213">
        <v>0</v>
      </c>
      <c r="R938" s="213">
        <f>Q938*H938</f>
        <v>0</v>
      </c>
      <c r="S938" s="213">
        <v>0</v>
      </c>
      <c r="T938" s="214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15" t="s">
        <v>314</v>
      </c>
      <c r="AT938" s="215" t="s">
        <v>161</v>
      </c>
      <c r="AU938" s="215" t="s">
        <v>167</v>
      </c>
      <c r="AY938" s="17" t="s">
        <v>157</v>
      </c>
      <c r="BE938" s="216">
        <f>IF(N938="základní",J938,0)</f>
        <v>0</v>
      </c>
      <c r="BF938" s="216">
        <f>IF(N938="snížená",J938,0)</f>
        <v>0</v>
      </c>
      <c r="BG938" s="216">
        <f>IF(N938="zákl. přenesená",J938,0)</f>
        <v>0</v>
      </c>
      <c r="BH938" s="216">
        <f>IF(N938="sníž. přenesená",J938,0)</f>
        <v>0</v>
      </c>
      <c r="BI938" s="216">
        <f>IF(N938="nulová",J938,0)</f>
        <v>0</v>
      </c>
      <c r="BJ938" s="17" t="s">
        <v>167</v>
      </c>
      <c r="BK938" s="216">
        <f>ROUND(I938*H938,2)</f>
        <v>0</v>
      </c>
      <c r="BL938" s="17" t="s">
        <v>314</v>
      </c>
      <c r="BM938" s="215" t="s">
        <v>805</v>
      </c>
    </row>
    <row r="939" s="2" customFormat="1">
      <c r="A939" s="38"/>
      <c r="B939" s="39"/>
      <c r="C939" s="40"/>
      <c r="D939" s="217" t="s">
        <v>169</v>
      </c>
      <c r="E939" s="40"/>
      <c r="F939" s="218" t="s">
        <v>806</v>
      </c>
      <c r="G939" s="40"/>
      <c r="H939" s="40"/>
      <c r="I939" s="219"/>
      <c r="J939" s="40"/>
      <c r="K939" s="40"/>
      <c r="L939" s="44"/>
      <c r="M939" s="220"/>
      <c r="N939" s="221"/>
      <c r="O939" s="84"/>
      <c r="P939" s="84"/>
      <c r="Q939" s="84"/>
      <c r="R939" s="84"/>
      <c r="S939" s="84"/>
      <c r="T939" s="85"/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T939" s="17" t="s">
        <v>169</v>
      </c>
      <c r="AU939" s="17" t="s">
        <v>167</v>
      </c>
    </row>
    <row r="940" s="12" customFormat="1" ht="22.8" customHeight="1">
      <c r="A940" s="12"/>
      <c r="B940" s="188"/>
      <c r="C940" s="189"/>
      <c r="D940" s="190" t="s">
        <v>70</v>
      </c>
      <c r="E940" s="202" t="s">
        <v>807</v>
      </c>
      <c r="F940" s="202" t="s">
        <v>808</v>
      </c>
      <c r="G940" s="189"/>
      <c r="H940" s="189"/>
      <c r="I940" s="192"/>
      <c r="J940" s="203">
        <f>BK940</f>
        <v>0</v>
      </c>
      <c r="K940" s="189"/>
      <c r="L940" s="194"/>
      <c r="M940" s="195"/>
      <c r="N940" s="196"/>
      <c r="O940" s="196"/>
      <c r="P940" s="197">
        <f>SUM(P941:P966)</f>
        <v>0</v>
      </c>
      <c r="Q940" s="196"/>
      <c r="R940" s="197">
        <f>SUM(R941:R966)</f>
        <v>0.17500400000000002</v>
      </c>
      <c r="S940" s="196"/>
      <c r="T940" s="198">
        <f>SUM(T941:T966)</f>
        <v>0</v>
      </c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R940" s="199" t="s">
        <v>167</v>
      </c>
      <c r="AT940" s="200" t="s">
        <v>70</v>
      </c>
      <c r="AU940" s="200" t="s">
        <v>79</v>
      </c>
      <c r="AY940" s="199" t="s">
        <v>157</v>
      </c>
      <c r="BK940" s="201">
        <f>SUM(BK941:BK966)</f>
        <v>0</v>
      </c>
    </row>
    <row r="941" s="2" customFormat="1" ht="24.15" customHeight="1">
      <c r="A941" s="38"/>
      <c r="B941" s="39"/>
      <c r="C941" s="204" t="s">
        <v>809</v>
      </c>
      <c r="D941" s="204" t="s">
        <v>161</v>
      </c>
      <c r="E941" s="205" t="s">
        <v>810</v>
      </c>
      <c r="F941" s="206" t="s">
        <v>811</v>
      </c>
      <c r="G941" s="207" t="s">
        <v>754</v>
      </c>
      <c r="H941" s="208">
        <v>14</v>
      </c>
      <c r="I941" s="209"/>
      <c r="J941" s="210">
        <f>ROUND(I941*H941,2)</f>
        <v>0</v>
      </c>
      <c r="K941" s="206" t="s">
        <v>165</v>
      </c>
      <c r="L941" s="44"/>
      <c r="M941" s="211" t="s">
        <v>19</v>
      </c>
      <c r="N941" s="212" t="s">
        <v>43</v>
      </c>
      <c r="O941" s="84"/>
      <c r="P941" s="213">
        <f>O941*H941</f>
        <v>0</v>
      </c>
      <c r="Q941" s="213">
        <v>0.00027</v>
      </c>
      <c r="R941" s="213">
        <f>Q941*H941</f>
        <v>0.0037799999999999999</v>
      </c>
      <c r="S941" s="213">
        <v>0</v>
      </c>
      <c r="T941" s="214">
        <f>S941*H941</f>
        <v>0</v>
      </c>
      <c r="U941" s="38"/>
      <c r="V941" s="38"/>
      <c r="W941" s="38"/>
      <c r="X941" s="38"/>
      <c r="Y941" s="38"/>
      <c r="Z941" s="38"/>
      <c r="AA941" s="38"/>
      <c r="AB941" s="38"/>
      <c r="AC941" s="38"/>
      <c r="AD941" s="38"/>
      <c r="AE941" s="38"/>
      <c r="AR941" s="215" t="s">
        <v>314</v>
      </c>
      <c r="AT941" s="215" t="s">
        <v>161</v>
      </c>
      <c r="AU941" s="215" t="s">
        <v>167</v>
      </c>
      <c r="AY941" s="17" t="s">
        <v>157</v>
      </c>
      <c r="BE941" s="216">
        <f>IF(N941="základní",J941,0)</f>
        <v>0</v>
      </c>
      <c r="BF941" s="216">
        <f>IF(N941="snížená",J941,0)</f>
        <v>0</v>
      </c>
      <c r="BG941" s="216">
        <f>IF(N941="zákl. přenesená",J941,0)</f>
        <v>0</v>
      </c>
      <c r="BH941" s="216">
        <f>IF(N941="sníž. přenesená",J941,0)</f>
        <v>0</v>
      </c>
      <c r="BI941" s="216">
        <f>IF(N941="nulová",J941,0)</f>
        <v>0</v>
      </c>
      <c r="BJ941" s="17" t="s">
        <v>167</v>
      </c>
      <c r="BK941" s="216">
        <f>ROUND(I941*H941,2)</f>
        <v>0</v>
      </c>
      <c r="BL941" s="17" t="s">
        <v>314</v>
      </c>
      <c r="BM941" s="215" t="s">
        <v>812</v>
      </c>
    </row>
    <row r="942" s="2" customFormat="1">
      <c r="A942" s="38"/>
      <c r="B942" s="39"/>
      <c r="C942" s="40"/>
      <c r="D942" s="217" t="s">
        <v>169</v>
      </c>
      <c r="E942" s="40"/>
      <c r="F942" s="218" t="s">
        <v>813</v>
      </c>
      <c r="G942" s="40"/>
      <c r="H942" s="40"/>
      <c r="I942" s="219"/>
      <c r="J942" s="40"/>
      <c r="K942" s="40"/>
      <c r="L942" s="44"/>
      <c r="M942" s="220"/>
      <c r="N942" s="221"/>
      <c r="O942" s="84"/>
      <c r="P942" s="84"/>
      <c r="Q942" s="84"/>
      <c r="R942" s="84"/>
      <c r="S942" s="84"/>
      <c r="T942" s="85"/>
      <c r="U942" s="38"/>
      <c r="V942" s="38"/>
      <c r="W942" s="38"/>
      <c r="X942" s="38"/>
      <c r="Y942" s="38"/>
      <c r="Z942" s="38"/>
      <c r="AA942" s="38"/>
      <c r="AB942" s="38"/>
      <c r="AC942" s="38"/>
      <c r="AD942" s="38"/>
      <c r="AE942" s="38"/>
      <c r="AT942" s="17" t="s">
        <v>169</v>
      </c>
      <c r="AU942" s="17" t="s">
        <v>167</v>
      </c>
    </row>
    <row r="943" s="13" customFormat="1">
      <c r="A943" s="13"/>
      <c r="B943" s="222"/>
      <c r="C943" s="223"/>
      <c r="D943" s="217" t="s">
        <v>171</v>
      </c>
      <c r="E943" s="224" t="s">
        <v>19</v>
      </c>
      <c r="F943" s="225" t="s">
        <v>524</v>
      </c>
      <c r="G943" s="223"/>
      <c r="H943" s="224" t="s">
        <v>19</v>
      </c>
      <c r="I943" s="226"/>
      <c r="J943" s="223"/>
      <c r="K943" s="223"/>
      <c r="L943" s="227"/>
      <c r="M943" s="228"/>
      <c r="N943" s="229"/>
      <c r="O943" s="229"/>
      <c r="P943" s="229"/>
      <c r="Q943" s="229"/>
      <c r="R943" s="229"/>
      <c r="S943" s="229"/>
      <c r="T943" s="230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1" t="s">
        <v>171</v>
      </c>
      <c r="AU943" s="231" t="s">
        <v>167</v>
      </c>
      <c r="AV943" s="13" t="s">
        <v>79</v>
      </c>
      <c r="AW943" s="13" t="s">
        <v>33</v>
      </c>
      <c r="AX943" s="13" t="s">
        <v>71</v>
      </c>
      <c r="AY943" s="231" t="s">
        <v>157</v>
      </c>
    </row>
    <row r="944" s="14" customFormat="1">
      <c r="A944" s="14"/>
      <c r="B944" s="232"/>
      <c r="C944" s="233"/>
      <c r="D944" s="217" t="s">
        <v>171</v>
      </c>
      <c r="E944" s="234" t="s">
        <v>19</v>
      </c>
      <c r="F944" s="235" t="s">
        <v>112</v>
      </c>
      <c r="G944" s="233"/>
      <c r="H944" s="236">
        <v>14</v>
      </c>
      <c r="I944" s="237"/>
      <c r="J944" s="233"/>
      <c r="K944" s="233"/>
      <c r="L944" s="238"/>
      <c r="M944" s="239"/>
      <c r="N944" s="240"/>
      <c r="O944" s="240"/>
      <c r="P944" s="240"/>
      <c r="Q944" s="240"/>
      <c r="R944" s="240"/>
      <c r="S944" s="240"/>
      <c r="T944" s="241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42" t="s">
        <v>171</v>
      </c>
      <c r="AU944" s="242" t="s">
        <v>167</v>
      </c>
      <c r="AV944" s="14" t="s">
        <v>167</v>
      </c>
      <c r="AW944" s="14" t="s">
        <v>33</v>
      </c>
      <c r="AX944" s="14" t="s">
        <v>79</v>
      </c>
      <c r="AY944" s="242" t="s">
        <v>157</v>
      </c>
    </row>
    <row r="945" s="2" customFormat="1" ht="24.15" customHeight="1">
      <c r="A945" s="38"/>
      <c r="B945" s="39"/>
      <c r="C945" s="254" t="s">
        <v>814</v>
      </c>
      <c r="D945" s="254" t="s">
        <v>201</v>
      </c>
      <c r="E945" s="255" t="s">
        <v>815</v>
      </c>
      <c r="F945" s="256" t="s">
        <v>816</v>
      </c>
      <c r="G945" s="257" t="s">
        <v>164</v>
      </c>
      <c r="H945" s="258">
        <v>4.2000000000000002</v>
      </c>
      <c r="I945" s="259"/>
      <c r="J945" s="260">
        <f>ROUND(I945*H945,2)</f>
        <v>0</v>
      </c>
      <c r="K945" s="256" t="s">
        <v>165</v>
      </c>
      <c r="L945" s="261"/>
      <c r="M945" s="262" t="s">
        <v>19</v>
      </c>
      <c r="N945" s="263" t="s">
        <v>43</v>
      </c>
      <c r="O945" s="84"/>
      <c r="P945" s="213">
        <f>O945*H945</f>
        <v>0</v>
      </c>
      <c r="Q945" s="213">
        <v>0.034720000000000001</v>
      </c>
      <c r="R945" s="213">
        <f>Q945*H945</f>
        <v>0.14582400000000001</v>
      </c>
      <c r="S945" s="213">
        <v>0</v>
      </c>
      <c r="T945" s="214">
        <f>S945*H945</f>
        <v>0</v>
      </c>
      <c r="U945" s="38"/>
      <c r="V945" s="38"/>
      <c r="W945" s="38"/>
      <c r="X945" s="38"/>
      <c r="Y945" s="38"/>
      <c r="Z945" s="38"/>
      <c r="AA945" s="38"/>
      <c r="AB945" s="38"/>
      <c r="AC945" s="38"/>
      <c r="AD945" s="38"/>
      <c r="AE945" s="38"/>
      <c r="AR945" s="215" t="s">
        <v>388</v>
      </c>
      <c r="AT945" s="215" t="s">
        <v>201</v>
      </c>
      <c r="AU945" s="215" t="s">
        <v>167</v>
      </c>
      <c r="AY945" s="17" t="s">
        <v>157</v>
      </c>
      <c r="BE945" s="216">
        <f>IF(N945="základní",J945,0)</f>
        <v>0</v>
      </c>
      <c r="BF945" s="216">
        <f>IF(N945="snížená",J945,0)</f>
        <v>0</v>
      </c>
      <c r="BG945" s="216">
        <f>IF(N945="zákl. přenesená",J945,0)</f>
        <v>0</v>
      </c>
      <c r="BH945" s="216">
        <f>IF(N945="sníž. přenesená",J945,0)</f>
        <v>0</v>
      </c>
      <c r="BI945" s="216">
        <f>IF(N945="nulová",J945,0)</f>
        <v>0</v>
      </c>
      <c r="BJ945" s="17" t="s">
        <v>167</v>
      </c>
      <c r="BK945" s="216">
        <f>ROUND(I945*H945,2)</f>
        <v>0</v>
      </c>
      <c r="BL945" s="17" t="s">
        <v>314</v>
      </c>
      <c r="BM945" s="215" t="s">
        <v>817</v>
      </c>
    </row>
    <row r="946" s="2" customFormat="1">
      <c r="A946" s="38"/>
      <c r="B946" s="39"/>
      <c r="C946" s="40"/>
      <c r="D946" s="217" t="s">
        <v>169</v>
      </c>
      <c r="E946" s="40"/>
      <c r="F946" s="218" t="s">
        <v>816</v>
      </c>
      <c r="G946" s="40"/>
      <c r="H946" s="40"/>
      <c r="I946" s="219"/>
      <c r="J946" s="40"/>
      <c r="K946" s="40"/>
      <c r="L946" s="44"/>
      <c r="M946" s="220"/>
      <c r="N946" s="221"/>
      <c r="O946" s="84"/>
      <c r="P946" s="84"/>
      <c r="Q946" s="84"/>
      <c r="R946" s="84"/>
      <c r="S946" s="84"/>
      <c r="T946" s="85"/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T946" s="17" t="s">
        <v>169</v>
      </c>
      <c r="AU946" s="17" t="s">
        <v>167</v>
      </c>
    </row>
    <row r="947" s="13" customFormat="1">
      <c r="A947" s="13"/>
      <c r="B947" s="222"/>
      <c r="C947" s="223"/>
      <c r="D947" s="217" t="s">
        <v>171</v>
      </c>
      <c r="E947" s="224" t="s">
        <v>19</v>
      </c>
      <c r="F947" s="225" t="s">
        <v>818</v>
      </c>
      <c r="G947" s="223"/>
      <c r="H947" s="224" t="s">
        <v>19</v>
      </c>
      <c r="I947" s="226"/>
      <c r="J947" s="223"/>
      <c r="K947" s="223"/>
      <c r="L947" s="227"/>
      <c r="M947" s="228"/>
      <c r="N947" s="229"/>
      <c r="O947" s="229"/>
      <c r="P947" s="229"/>
      <c r="Q947" s="229"/>
      <c r="R947" s="229"/>
      <c r="S947" s="229"/>
      <c r="T947" s="230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31" t="s">
        <v>171</v>
      </c>
      <c r="AU947" s="231" t="s">
        <v>167</v>
      </c>
      <c r="AV947" s="13" t="s">
        <v>79</v>
      </c>
      <c r="AW947" s="13" t="s">
        <v>33</v>
      </c>
      <c r="AX947" s="13" t="s">
        <v>71</v>
      </c>
      <c r="AY947" s="231" t="s">
        <v>157</v>
      </c>
    </row>
    <row r="948" s="14" customFormat="1">
      <c r="A948" s="14"/>
      <c r="B948" s="232"/>
      <c r="C948" s="233"/>
      <c r="D948" s="217" t="s">
        <v>171</v>
      </c>
      <c r="E948" s="234" t="s">
        <v>19</v>
      </c>
      <c r="F948" s="235" t="s">
        <v>431</v>
      </c>
      <c r="G948" s="233"/>
      <c r="H948" s="236">
        <v>4.2000000000000002</v>
      </c>
      <c r="I948" s="237"/>
      <c r="J948" s="233"/>
      <c r="K948" s="233"/>
      <c r="L948" s="238"/>
      <c r="M948" s="239"/>
      <c r="N948" s="240"/>
      <c r="O948" s="240"/>
      <c r="P948" s="240"/>
      <c r="Q948" s="240"/>
      <c r="R948" s="240"/>
      <c r="S948" s="240"/>
      <c r="T948" s="241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42" t="s">
        <v>171</v>
      </c>
      <c r="AU948" s="242" t="s">
        <v>167</v>
      </c>
      <c r="AV948" s="14" t="s">
        <v>167</v>
      </c>
      <c r="AW948" s="14" t="s">
        <v>33</v>
      </c>
      <c r="AX948" s="14" t="s">
        <v>79</v>
      </c>
      <c r="AY948" s="242" t="s">
        <v>157</v>
      </c>
    </row>
    <row r="949" s="2" customFormat="1" ht="24.15" customHeight="1">
      <c r="A949" s="38"/>
      <c r="B949" s="39"/>
      <c r="C949" s="204" t="s">
        <v>819</v>
      </c>
      <c r="D949" s="204" t="s">
        <v>161</v>
      </c>
      <c r="E949" s="205" t="s">
        <v>820</v>
      </c>
      <c r="F949" s="206" t="s">
        <v>821</v>
      </c>
      <c r="G949" s="207" t="s">
        <v>754</v>
      </c>
      <c r="H949" s="208">
        <v>1</v>
      </c>
      <c r="I949" s="209"/>
      <c r="J949" s="210">
        <f>ROUND(I949*H949,2)</f>
        <v>0</v>
      </c>
      <c r="K949" s="206" t="s">
        <v>165</v>
      </c>
      <c r="L949" s="44"/>
      <c r="M949" s="211" t="s">
        <v>19</v>
      </c>
      <c r="N949" s="212" t="s">
        <v>43</v>
      </c>
      <c r="O949" s="84"/>
      <c r="P949" s="213">
        <f>O949*H949</f>
        <v>0</v>
      </c>
      <c r="Q949" s="213">
        <v>0</v>
      </c>
      <c r="R949" s="213">
        <f>Q949*H949</f>
        <v>0</v>
      </c>
      <c r="S949" s="213">
        <v>0</v>
      </c>
      <c r="T949" s="214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15" t="s">
        <v>314</v>
      </c>
      <c r="AT949" s="215" t="s">
        <v>161</v>
      </c>
      <c r="AU949" s="215" t="s">
        <v>167</v>
      </c>
      <c r="AY949" s="17" t="s">
        <v>157</v>
      </c>
      <c r="BE949" s="216">
        <f>IF(N949="základní",J949,0)</f>
        <v>0</v>
      </c>
      <c r="BF949" s="216">
        <f>IF(N949="snížená",J949,0)</f>
        <v>0</v>
      </c>
      <c r="BG949" s="216">
        <f>IF(N949="zákl. přenesená",J949,0)</f>
        <v>0</v>
      </c>
      <c r="BH949" s="216">
        <f>IF(N949="sníž. přenesená",J949,0)</f>
        <v>0</v>
      </c>
      <c r="BI949" s="216">
        <f>IF(N949="nulová",J949,0)</f>
        <v>0</v>
      </c>
      <c r="BJ949" s="17" t="s">
        <v>167</v>
      </c>
      <c r="BK949" s="216">
        <f>ROUND(I949*H949,2)</f>
        <v>0</v>
      </c>
      <c r="BL949" s="17" t="s">
        <v>314</v>
      </c>
      <c r="BM949" s="215" t="s">
        <v>822</v>
      </c>
    </row>
    <row r="950" s="2" customFormat="1">
      <c r="A950" s="38"/>
      <c r="B950" s="39"/>
      <c r="C950" s="40"/>
      <c r="D950" s="217" t="s">
        <v>169</v>
      </c>
      <c r="E950" s="40"/>
      <c r="F950" s="218" t="s">
        <v>823</v>
      </c>
      <c r="G950" s="40"/>
      <c r="H950" s="40"/>
      <c r="I950" s="219"/>
      <c r="J950" s="40"/>
      <c r="K950" s="40"/>
      <c r="L950" s="44"/>
      <c r="M950" s="220"/>
      <c r="N950" s="221"/>
      <c r="O950" s="84"/>
      <c r="P950" s="84"/>
      <c r="Q950" s="84"/>
      <c r="R950" s="84"/>
      <c r="S950" s="84"/>
      <c r="T950" s="85"/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T950" s="17" t="s">
        <v>169</v>
      </c>
      <c r="AU950" s="17" t="s">
        <v>167</v>
      </c>
    </row>
    <row r="951" s="13" customFormat="1">
      <c r="A951" s="13"/>
      <c r="B951" s="222"/>
      <c r="C951" s="223"/>
      <c r="D951" s="217" t="s">
        <v>171</v>
      </c>
      <c r="E951" s="224" t="s">
        <v>19</v>
      </c>
      <c r="F951" s="225" t="s">
        <v>824</v>
      </c>
      <c r="G951" s="223"/>
      <c r="H951" s="224" t="s">
        <v>19</v>
      </c>
      <c r="I951" s="226"/>
      <c r="J951" s="223"/>
      <c r="K951" s="223"/>
      <c r="L951" s="227"/>
      <c r="M951" s="228"/>
      <c r="N951" s="229"/>
      <c r="O951" s="229"/>
      <c r="P951" s="229"/>
      <c r="Q951" s="229"/>
      <c r="R951" s="229"/>
      <c r="S951" s="229"/>
      <c r="T951" s="230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31" t="s">
        <v>171</v>
      </c>
      <c r="AU951" s="231" t="s">
        <v>167</v>
      </c>
      <c r="AV951" s="13" t="s">
        <v>79</v>
      </c>
      <c r="AW951" s="13" t="s">
        <v>33</v>
      </c>
      <c r="AX951" s="13" t="s">
        <v>71</v>
      </c>
      <c r="AY951" s="231" t="s">
        <v>157</v>
      </c>
    </row>
    <row r="952" s="14" customFormat="1">
      <c r="A952" s="14"/>
      <c r="B952" s="232"/>
      <c r="C952" s="233"/>
      <c r="D952" s="217" t="s">
        <v>171</v>
      </c>
      <c r="E952" s="234" t="s">
        <v>19</v>
      </c>
      <c r="F952" s="235" t="s">
        <v>79</v>
      </c>
      <c r="G952" s="233"/>
      <c r="H952" s="236">
        <v>1</v>
      </c>
      <c r="I952" s="237"/>
      <c r="J952" s="233"/>
      <c r="K952" s="233"/>
      <c r="L952" s="238"/>
      <c r="M952" s="239"/>
      <c r="N952" s="240"/>
      <c r="O952" s="240"/>
      <c r="P952" s="240"/>
      <c r="Q952" s="240"/>
      <c r="R952" s="240"/>
      <c r="S952" s="240"/>
      <c r="T952" s="241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42" t="s">
        <v>171</v>
      </c>
      <c r="AU952" s="242" t="s">
        <v>167</v>
      </c>
      <c r="AV952" s="14" t="s">
        <v>167</v>
      </c>
      <c r="AW952" s="14" t="s">
        <v>33</v>
      </c>
      <c r="AX952" s="14" t="s">
        <v>79</v>
      </c>
      <c r="AY952" s="242" t="s">
        <v>157</v>
      </c>
    </row>
    <row r="953" s="2" customFormat="1" ht="14.4" customHeight="1">
      <c r="A953" s="38"/>
      <c r="B953" s="39"/>
      <c r="C953" s="254" t="s">
        <v>825</v>
      </c>
      <c r="D953" s="254" t="s">
        <v>201</v>
      </c>
      <c r="E953" s="255" t="s">
        <v>826</v>
      </c>
      <c r="F953" s="256" t="s">
        <v>827</v>
      </c>
      <c r="G953" s="257" t="s">
        <v>754</v>
      </c>
      <c r="H953" s="258">
        <v>1</v>
      </c>
      <c r="I953" s="259"/>
      <c r="J953" s="260">
        <f>ROUND(I953*H953,2)</f>
        <v>0</v>
      </c>
      <c r="K953" s="256" t="s">
        <v>165</v>
      </c>
      <c r="L953" s="261"/>
      <c r="M953" s="262" t="s">
        <v>19</v>
      </c>
      <c r="N953" s="263" t="s">
        <v>43</v>
      </c>
      <c r="O953" s="84"/>
      <c r="P953" s="213">
        <f>O953*H953</f>
        <v>0</v>
      </c>
      <c r="Q953" s="213">
        <v>0.023</v>
      </c>
      <c r="R953" s="213">
        <f>Q953*H953</f>
        <v>0.023</v>
      </c>
      <c r="S953" s="213">
        <v>0</v>
      </c>
      <c r="T953" s="214">
        <f>S953*H953</f>
        <v>0</v>
      </c>
      <c r="U953" s="38"/>
      <c r="V953" s="38"/>
      <c r="W953" s="38"/>
      <c r="X953" s="38"/>
      <c r="Y953" s="38"/>
      <c r="Z953" s="38"/>
      <c r="AA953" s="38"/>
      <c r="AB953" s="38"/>
      <c r="AC953" s="38"/>
      <c r="AD953" s="38"/>
      <c r="AE953" s="38"/>
      <c r="AR953" s="215" t="s">
        <v>388</v>
      </c>
      <c r="AT953" s="215" t="s">
        <v>201</v>
      </c>
      <c r="AU953" s="215" t="s">
        <v>167</v>
      </c>
      <c r="AY953" s="17" t="s">
        <v>157</v>
      </c>
      <c r="BE953" s="216">
        <f>IF(N953="základní",J953,0)</f>
        <v>0</v>
      </c>
      <c r="BF953" s="216">
        <f>IF(N953="snížená",J953,0)</f>
        <v>0</v>
      </c>
      <c r="BG953" s="216">
        <f>IF(N953="zákl. přenesená",J953,0)</f>
        <v>0</v>
      </c>
      <c r="BH953" s="216">
        <f>IF(N953="sníž. přenesená",J953,0)</f>
        <v>0</v>
      </c>
      <c r="BI953" s="216">
        <f>IF(N953="nulová",J953,0)</f>
        <v>0</v>
      </c>
      <c r="BJ953" s="17" t="s">
        <v>167</v>
      </c>
      <c r="BK953" s="216">
        <f>ROUND(I953*H953,2)</f>
        <v>0</v>
      </c>
      <c r="BL953" s="17" t="s">
        <v>314</v>
      </c>
      <c r="BM953" s="215" t="s">
        <v>828</v>
      </c>
    </row>
    <row r="954" s="2" customFormat="1">
      <c r="A954" s="38"/>
      <c r="B954" s="39"/>
      <c r="C954" s="40"/>
      <c r="D954" s="217" t="s">
        <v>169</v>
      </c>
      <c r="E954" s="40"/>
      <c r="F954" s="218" t="s">
        <v>827</v>
      </c>
      <c r="G954" s="40"/>
      <c r="H954" s="40"/>
      <c r="I954" s="219"/>
      <c r="J954" s="40"/>
      <c r="K954" s="40"/>
      <c r="L954" s="44"/>
      <c r="M954" s="220"/>
      <c r="N954" s="221"/>
      <c r="O954" s="84"/>
      <c r="P954" s="84"/>
      <c r="Q954" s="84"/>
      <c r="R954" s="84"/>
      <c r="S954" s="84"/>
      <c r="T954" s="85"/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T954" s="17" t="s">
        <v>169</v>
      </c>
      <c r="AU954" s="17" t="s">
        <v>167</v>
      </c>
    </row>
    <row r="955" s="13" customFormat="1">
      <c r="A955" s="13"/>
      <c r="B955" s="222"/>
      <c r="C955" s="223"/>
      <c r="D955" s="217" t="s">
        <v>171</v>
      </c>
      <c r="E955" s="224" t="s">
        <v>19</v>
      </c>
      <c r="F955" s="225" t="s">
        <v>829</v>
      </c>
      <c r="G955" s="223"/>
      <c r="H955" s="224" t="s">
        <v>19</v>
      </c>
      <c r="I955" s="226"/>
      <c r="J955" s="223"/>
      <c r="K955" s="223"/>
      <c r="L955" s="227"/>
      <c r="M955" s="228"/>
      <c r="N955" s="229"/>
      <c r="O955" s="229"/>
      <c r="P955" s="229"/>
      <c r="Q955" s="229"/>
      <c r="R955" s="229"/>
      <c r="S955" s="229"/>
      <c r="T955" s="230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31" t="s">
        <v>171</v>
      </c>
      <c r="AU955" s="231" t="s">
        <v>167</v>
      </c>
      <c r="AV955" s="13" t="s">
        <v>79</v>
      </c>
      <c r="AW955" s="13" t="s">
        <v>33</v>
      </c>
      <c r="AX955" s="13" t="s">
        <v>71</v>
      </c>
      <c r="AY955" s="231" t="s">
        <v>157</v>
      </c>
    </row>
    <row r="956" s="14" customFormat="1">
      <c r="A956" s="14"/>
      <c r="B956" s="232"/>
      <c r="C956" s="233"/>
      <c r="D956" s="217" t="s">
        <v>171</v>
      </c>
      <c r="E956" s="234" t="s">
        <v>19</v>
      </c>
      <c r="F956" s="235" t="s">
        <v>79</v>
      </c>
      <c r="G956" s="233"/>
      <c r="H956" s="236">
        <v>1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42" t="s">
        <v>171</v>
      </c>
      <c r="AU956" s="242" t="s">
        <v>167</v>
      </c>
      <c r="AV956" s="14" t="s">
        <v>167</v>
      </c>
      <c r="AW956" s="14" t="s">
        <v>33</v>
      </c>
      <c r="AX956" s="14" t="s">
        <v>79</v>
      </c>
      <c r="AY956" s="242" t="s">
        <v>157</v>
      </c>
    </row>
    <row r="957" s="2" customFormat="1" ht="24.15" customHeight="1">
      <c r="A957" s="38"/>
      <c r="B957" s="39"/>
      <c r="C957" s="204" t="s">
        <v>830</v>
      </c>
      <c r="D957" s="204" t="s">
        <v>161</v>
      </c>
      <c r="E957" s="205" t="s">
        <v>831</v>
      </c>
      <c r="F957" s="206" t="s">
        <v>832</v>
      </c>
      <c r="G957" s="207" t="s">
        <v>754</v>
      </c>
      <c r="H957" s="208">
        <v>1</v>
      </c>
      <c r="I957" s="209"/>
      <c r="J957" s="210">
        <f>ROUND(I957*H957,2)</f>
        <v>0</v>
      </c>
      <c r="K957" s="206" t="s">
        <v>165</v>
      </c>
      <c r="L957" s="44"/>
      <c r="M957" s="211" t="s">
        <v>19</v>
      </c>
      <c r="N957" s="212" t="s">
        <v>43</v>
      </c>
      <c r="O957" s="84"/>
      <c r="P957" s="213">
        <f>O957*H957</f>
        <v>0</v>
      </c>
      <c r="Q957" s="213">
        <v>0</v>
      </c>
      <c r="R957" s="213">
        <f>Q957*H957</f>
        <v>0</v>
      </c>
      <c r="S957" s="213">
        <v>0</v>
      </c>
      <c r="T957" s="214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15" t="s">
        <v>314</v>
      </c>
      <c r="AT957" s="215" t="s">
        <v>161</v>
      </c>
      <c r="AU957" s="215" t="s">
        <v>167</v>
      </c>
      <c r="AY957" s="17" t="s">
        <v>157</v>
      </c>
      <c r="BE957" s="216">
        <f>IF(N957="základní",J957,0)</f>
        <v>0</v>
      </c>
      <c r="BF957" s="216">
        <f>IF(N957="snížená",J957,0)</f>
        <v>0</v>
      </c>
      <c r="BG957" s="216">
        <f>IF(N957="zákl. přenesená",J957,0)</f>
        <v>0</v>
      </c>
      <c r="BH957" s="216">
        <f>IF(N957="sníž. přenesená",J957,0)</f>
        <v>0</v>
      </c>
      <c r="BI957" s="216">
        <f>IF(N957="nulová",J957,0)</f>
        <v>0</v>
      </c>
      <c r="BJ957" s="17" t="s">
        <v>167</v>
      </c>
      <c r="BK957" s="216">
        <f>ROUND(I957*H957,2)</f>
        <v>0</v>
      </c>
      <c r="BL957" s="17" t="s">
        <v>314</v>
      </c>
      <c r="BM957" s="215" t="s">
        <v>833</v>
      </c>
    </row>
    <row r="958" s="2" customFormat="1">
      <c r="A958" s="38"/>
      <c r="B958" s="39"/>
      <c r="C958" s="40"/>
      <c r="D958" s="217" t="s">
        <v>169</v>
      </c>
      <c r="E958" s="40"/>
      <c r="F958" s="218" t="s">
        <v>834</v>
      </c>
      <c r="G958" s="40"/>
      <c r="H958" s="40"/>
      <c r="I958" s="219"/>
      <c r="J958" s="40"/>
      <c r="K958" s="40"/>
      <c r="L958" s="44"/>
      <c r="M958" s="220"/>
      <c r="N958" s="221"/>
      <c r="O958" s="84"/>
      <c r="P958" s="84"/>
      <c r="Q958" s="84"/>
      <c r="R958" s="84"/>
      <c r="S958" s="84"/>
      <c r="T958" s="85"/>
      <c r="U958" s="38"/>
      <c r="V958" s="38"/>
      <c r="W958" s="38"/>
      <c r="X958" s="38"/>
      <c r="Y958" s="38"/>
      <c r="Z958" s="38"/>
      <c r="AA958" s="38"/>
      <c r="AB958" s="38"/>
      <c r="AC958" s="38"/>
      <c r="AD958" s="38"/>
      <c r="AE958" s="38"/>
      <c r="AT958" s="17" t="s">
        <v>169</v>
      </c>
      <c r="AU958" s="17" t="s">
        <v>167</v>
      </c>
    </row>
    <row r="959" s="2" customFormat="1" ht="14.4" customHeight="1">
      <c r="A959" s="38"/>
      <c r="B959" s="39"/>
      <c r="C959" s="254" t="s">
        <v>835</v>
      </c>
      <c r="D959" s="254" t="s">
        <v>201</v>
      </c>
      <c r="E959" s="255" t="s">
        <v>836</v>
      </c>
      <c r="F959" s="256" t="s">
        <v>837</v>
      </c>
      <c r="G959" s="257" t="s">
        <v>754</v>
      </c>
      <c r="H959" s="258">
        <v>1</v>
      </c>
      <c r="I959" s="259"/>
      <c r="J959" s="260">
        <f>ROUND(I959*H959,2)</f>
        <v>0</v>
      </c>
      <c r="K959" s="256" t="s">
        <v>165</v>
      </c>
      <c r="L959" s="261"/>
      <c r="M959" s="262" t="s">
        <v>19</v>
      </c>
      <c r="N959" s="263" t="s">
        <v>43</v>
      </c>
      <c r="O959" s="84"/>
      <c r="P959" s="213">
        <f>O959*H959</f>
        <v>0</v>
      </c>
      <c r="Q959" s="213">
        <v>0.0023999999999999998</v>
      </c>
      <c r="R959" s="213">
        <f>Q959*H959</f>
        <v>0.0023999999999999998</v>
      </c>
      <c r="S959" s="213">
        <v>0</v>
      </c>
      <c r="T959" s="214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15" t="s">
        <v>388</v>
      </c>
      <c r="AT959" s="215" t="s">
        <v>201</v>
      </c>
      <c r="AU959" s="215" t="s">
        <v>167</v>
      </c>
      <c r="AY959" s="17" t="s">
        <v>157</v>
      </c>
      <c r="BE959" s="216">
        <f>IF(N959="základní",J959,0)</f>
        <v>0</v>
      </c>
      <c r="BF959" s="216">
        <f>IF(N959="snížená",J959,0)</f>
        <v>0</v>
      </c>
      <c r="BG959" s="216">
        <f>IF(N959="zákl. přenesená",J959,0)</f>
        <v>0</v>
      </c>
      <c r="BH959" s="216">
        <f>IF(N959="sníž. přenesená",J959,0)</f>
        <v>0</v>
      </c>
      <c r="BI959" s="216">
        <f>IF(N959="nulová",J959,0)</f>
        <v>0</v>
      </c>
      <c r="BJ959" s="17" t="s">
        <v>167</v>
      </c>
      <c r="BK959" s="216">
        <f>ROUND(I959*H959,2)</f>
        <v>0</v>
      </c>
      <c r="BL959" s="17" t="s">
        <v>314</v>
      </c>
      <c r="BM959" s="215" t="s">
        <v>838</v>
      </c>
    </row>
    <row r="960" s="2" customFormat="1">
      <c r="A960" s="38"/>
      <c r="B960" s="39"/>
      <c r="C960" s="40"/>
      <c r="D960" s="217" t="s">
        <v>169</v>
      </c>
      <c r="E960" s="40"/>
      <c r="F960" s="218" t="s">
        <v>837</v>
      </c>
      <c r="G960" s="40"/>
      <c r="H960" s="40"/>
      <c r="I960" s="219"/>
      <c r="J960" s="40"/>
      <c r="K960" s="40"/>
      <c r="L960" s="44"/>
      <c r="M960" s="220"/>
      <c r="N960" s="221"/>
      <c r="O960" s="84"/>
      <c r="P960" s="84"/>
      <c r="Q960" s="84"/>
      <c r="R960" s="84"/>
      <c r="S960" s="84"/>
      <c r="T960" s="85"/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T960" s="17" t="s">
        <v>169</v>
      </c>
      <c r="AU960" s="17" t="s">
        <v>167</v>
      </c>
    </row>
    <row r="961" s="2" customFormat="1" ht="14.4" customHeight="1">
      <c r="A961" s="38"/>
      <c r="B961" s="39"/>
      <c r="C961" s="204" t="s">
        <v>839</v>
      </c>
      <c r="D961" s="204" t="s">
        <v>161</v>
      </c>
      <c r="E961" s="205" t="s">
        <v>840</v>
      </c>
      <c r="F961" s="206" t="s">
        <v>841</v>
      </c>
      <c r="G961" s="207" t="s">
        <v>754</v>
      </c>
      <c r="H961" s="208">
        <v>1</v>
      </c>
      <c r="I961" s="209"/>
      <c r="J961" s="210">
        <f>ROUND(I961*H961,2)</f>
        <v>0</v>
      </c>
      <c r="K961" s="206" t="s">
        <v>165</v>
      </c>
      <c r="L961" s="44"/>
      <c r="M961" s="211" t="s">
        <v>19</v>
      </c>
      <c r="N961" s="212" t="s">
        <v>43</v>
      </c>
      <c r="O961" s="84"/>
      <c r="P961" s="213">
        <f>O961*H961</f>
        <v>0</v>
      </c>
      <c r="Q961" s="213">
        <v>0</v>
      </c>
      <c r="R961" s="213">
        <f>Q961*H961</f>
        <v>0</v>
      </c>
      <c r="S961" s="213">
        <v>0</v>
      </c>
      <c r="T961" s="214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15" t="s">
        <v>314</v>
      </c>
      <c r="AT961" s="215" t="s">
        <v>161</v>
      </c>
      <c r="AU961" s="215" t="s">
        <v>167</v>
      </c>
      <c r="AY961" s="17" t="s">
        <v>157</v>
      </c>
      <c r="BE961" s="216">
        <f>IF(N961="základní",J961,0)</f>
        <v>0</v>
      </c>
      <c r="BF961" s="216">
        <f>IF(N961="snížená",J961,0)</f>
        <v>0</v>
      </c>
      <c r="BG961" s="216">
        <f>IF(N961="zákl. přenesená",J961,0)</f>
        <v>0</v>
      </c>
      <c r="BH961" s="216">
        <f>IF(N961="sníž. přenesená",J961,0)</f>
        <v>0</v>
      </c>
      <c r="BI961" s="216">
        <f>IF(N961="nulová",J961,0)</f>
        <v>0</v>
      </c>
      <c r="BJ961" s="17" t="s">
        <v>167</v>
      </c>
      <c r="BK961" s="216">
        <f>ROUND(I961*H961,2)</f>
        <v>0</v>
      </c>
      <c r="BL961" s="17" t="s">
        <v>314</v>
      </c>
      <c r="BM961" s="215" t="s">
        <v>842</v>
      </c>
    </row>
    <row r="962" s="2" customFormat="1">
      <c r="A962" s="38"/>
      <c r="B962" s="39"/>
      <c r="C962" s="40"/>
      <c r="D962" s="217" t="s">
        <v>169</v>
      </c>
      <c r="E962" s="40"/>
      <c r="F962" s="218" t="s">
        <v>843</v>
      </c>
      <c r="G962" s="40"/>
      <c r="H962" s="40"/>
      <c r="I962" s="219"/>
      <c r="J962" s="40"/>
      <c r="K962" s="40"/>
      <c r="L962" s="44"/>
      <c r="M962" s="220"/>
      <c r="N962" s="221"/>
      <c r="O962" s="84"/>
      <c r="P962" s="84"/>
      <c r="Q962" s="84"/>
      <c r="R962" s="84"/>
      <c r="S962" s="84"/>
      <c r="T962" s="85"/>
      <c r="U962" s="38"/>
      <c r="V962" s="38"/>
      <c r="W962" s="38"/>
      <c r="X962" s="38"/>
      <c r="Y962" s="38"/>
      <c r="Z962" s="38"/>
      <c r="AA962" s="38"/>
      <c r="AB962" s="38"/>
      <c r="AC962" s="38"/>
      <c r="AD962" s="38"/>
      <c r="AE962" s="38"/>
      <c r="AT962" s="17" t="s">
        <v>169</v>
      </c>
      <c r="AU962" s="17" t="s">
        <v>167</v>
      </c>
    </row>
    <row r="963" s="2" customFormat="1" ht="24.15" customHeight="1">
      <c r="A963" s="38"/>
      <c r="B963" s="39"/>
      <c r="C963" s="254" t="s">
        <v>844</v>
      </c>
      <c r="D963" s="254" t="s">
        <v>201</v>
      </c>
      <c r="E963" s="255" t="s">
        <v>845</v>
      </c>
      <c r="F963" s="256" t="s">
        <v>846</v>
      </c>
      <c r="G963" s="257" t="s">
        <v>19</v>
      </c>
      <c r="H963" s="258">
        <v>1</v>
      </c>
      <c r="I963" s="259"/>
      <c r="J963" s="260">
        <f>ROUND(I963*H963,2)</f>
        <v>0</v>
      </c>
      <c r="K963" s="256" t="s">
        <v>19</v>
      </c>
      <c r="L963" s="261"/>
      <c r="M963" s="262" t="s">
        <v>19</v>
      </c>
      <c r="N963" s="263" t="s">
        <v>43</v>
      </c>
      <c r="O963" s="84"/>
      <c r="P963" s="213">
        <f>O963*H963</f>
        <v>0</v>
      </c>
      <c r="Q963" s="213">
        <v>0</v>
      </c>
      <c r="R963" s="213">
        <f>Q963*H963</f>
        <v>0</v>
      </c>
      <c r="S963" s="213">
        <v>0</v>
      </c>
      <c r="T963" s="214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15" t="s">
        <v>388</v>
      </c>
      <c r="AT963" s="215" t="s">
        <v>201</v>
      </c>
      <c r="AU963" s="215" t="s">
        <v>167</v>
      </c>
      <c r="AY963" s="17" t="s">
        <v>157</v>
      </c>
      <c r="BE963" s="216">
        <f>IF(N963="základní",J963,0)</f>
        <v>0</v>
      </c>
      <c r="BF963" s="216">
        <f>IF(N963="snížená",J963,0)</f>
        <v>0</v>
      </c>
      <c r="BG963" s="216">
        <f>IF(N963="zákl. přenesená",J963,0)</f>
        <v>0</v>
      </c>
      <c r="BH963" s="216">
        <f>IF(N963="sníž. přenesená",J963,0)</f>
        <v>0</v>
      </c>
      <c r="BI963" s="216">
        <f>IF(N963="nulová",J963,0)</f>
        <v>0</v>
      </c>
      <c r="BJ963" s="17" t="s">
        <v>167</v>
      </c>
      <c r="BK963" s="216">
        <f>ROUND(I963*H963,2)</f>
        <v>0</v>
      </c>
      <c r="BL963" s="17" t="s">
        <v>314</v>
      </c>
      <c r="BM963" s="215" t="s">
        <v>847</v>
      </c>
    </row>
    <row r="964" s="2" customFormat="1">
      <c r="A964" s="38"/>
      <c r="B964" s="39"/>
      <c r="C964" s="40"/>
      <c r="D964" s="217" t="s">
        <v>169</v>
      </c>
      <c r="E964" s="40"/>
      <c r="F964" s="218" t="s">
        <v>846</v>
      </c>
      <c r="G964" s="40"/>
      <c r="H964" s="40"/>
      <c r="I964" s="219"/>
      <c r="J964" s="40"/>
      <c r="K964" s="40"/>
      <c r="L964" s="44"/>
      <c r="M964" s="220"/>
      <c r="N964" s="221"/>
      <c r="O964" s="84"/>
      <c r="P964" s="84"/>
      <c r="Q964" s="84"/>
      <c r="R964" s="84"/>
      <c r="S964" s="84"/>
      <c r="T964" s="85"/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T964" s="17" t="s">
        <v>169</v>
      </c>
      <c r="AU964" s="17" t="s">
        <v>167</v>
      </c>
    </row>
    <row r="965" s="2" customFormat="1" ht="24.15" customHeight="1">
      <c r="A965" s="38"/>
      <c r="B965" s="39"/>
      <c r="C965" s="204" t="s">
        <v>848</v>
      </c>
      <c r="D965" s="204" t="s">
        <v>161</v>
      </c>
      <c r="E965" s="205" t="s">
        <v>849</v>
      </c>
      <c r="F965" s="206" t="s">
        <v>850</v>
      </c>
      <c r="G965" s="207" t="s">
        <v>629</v>
      </c>
      <c r="H965" s="264"/>
      <c r="I965" s="209"/>
      <c r="J965" s="210">
        <f>ROUND(I965*H965,2)</f>
        <v>0</v>
      </c>
      <c r="K965" s="206" t="s">
        <v>165</v>
      </c>
      <c r="L965" s="44"/>
      <c r="M965" s="211" t="s">
        <v>19</v>
      </c>
      <c r="N965" s="212" t="s">
        <v>43</v>
      </c>
      <c r="O965" s="84"/>
      <c r="P965" s="213">
        <f>O965*H965</f>
        <v>0</v>
      </c>
      <c r="Q965" s="213">
        <v>0</v>
      </c>
      <c r="R965" s="213">
        <f>Q965*H965</f>
        <v>0</v>
      </c>
      <c r="S965" s="213">
        <v>0</v>
      </c>
      <c r="T965" s="214">
        <f>S965*H965</f>
        <v>0</v>
      </c>
      <c r="U965" s="38"/>
      <c r="V965" s="38"/>
      <c r="W965" s="38"/>
      <c r="X965" s="38"/>
      <c r="Y965" s="38"/>
      <c r="Z965" s="38"/>
      <c r="AA965" s="38"/>
      <c r="AB965" s="38"/>
      <c r="AC965" s="38"/>
      <c r="AD965" s="38"/>
      <c r="AE965" s="38"/>
      <c r="AR965" s="215" t="s">
        <v>314</v>
      </c>
      <c r="AT965" s="215" t="s">
        <v>161</v>
      </c>
      <c r="AU965" s="215" t="s">
        <v>167</v>
      </c>
      <c r="AY965" s="17" t="s">
        <v>157</v>
      </c>
      <c r="BE965" s="216">
        <f>IF(N965="základní",J965,0)</f>
        <v>0</v>
      </c>
      <c r="BF965" s="216">
        <f>IF(N965="snížená",J965,0)</f>
        <v>0</v>
      </c>
      <c r="BG965" s="216">
        <f>IF(N965="zákl. přenesená",J965,0)</f>
        <v>0</v>
      </c>
      <c r="BH965" s="216">
        <f>IF(N965="sníž. přenesená",J965,0)</f>
        <v>0</v>
      </c>
      <c r="BI965" s="216">
        <f>IF(N965="nulová",J965,0)</f>
        <v>0</v>
      </c>
      <c r="BJ965" s="17" t="s">
        <v>167</v>
      </c>
      <c r="BK965" s="216">
        <f>ROUND(I965*H965,2)</f>
        <v>0</v>
      </c>
      <c r="BL965" s="17" t="s">
        <v>314</v>
      </c>
      <c r="BM965" s="215" t="s">
        <v>851</v>
      </c>
    </row>
    <row r="966" s="2" customFormat="1">
      <c r="A966" s="38"/>
      <c r="B966" s="39"/>
      <c r="C966" s="40"/>
      <c r="D966" s="217" t="s">
        <v>169</v>
      </c>
      <c r="E966" s="40"/>
      <c r="F966" s="218" t="s">
        <v>852</v>
      </c>
      <c r="G966" s="40"/>
      <c r="H966" s="40"/>
      <c r="I966" s="219"/>
      <c r="J966" s="40"/>
      <c r="K966" s="40"/>
      <c r="L966" s="44"/>
      <c r="M966" s="220"/>
      <c r="N966" s="221"/>
      <c r="O966" s="84"/>
      <c r="P966" s="84"/>
      <c r="Q966" s="84"/>
      <c r="R966" s="84"/>
      <c r="S966" s="84"/>
      <c r="T966" s="85"/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T966" s="17" t="s">
        <v>169</v>
      </c>
      <c r="AU966" s="17" t="s">
        <v>167</v>
      </c>
    </row>
    <row r="967" s="12" customFormat="1" ht="22.8" customHeight="1">
      <c r="A967" s="12"/>
      <c r="B967" s="188"/>
      <c r="C967" s="189"/>
      <c r="D967" s="190" t="s">
        <v>70</v>
      </c>
      <c r="E967" s="202" t="s">
        <v>853</v>
      </c>
      <c r="F967" s="202" t="s">
        <v>854</v>
      </c>
      <c r="G967" s="189"/>
      <c r="H967" s="189"/>
      <c r="I967" s="192"/>
      <c r="J967" s="203">
        <f>BK967</f>
        <v>0</v>
      </c>
      <c r="K967" s="189"/>
      <c r="L967" s="194"/>
      <c r="M967" s="195"/>
      <c r="N967" s="196"/>
      <c r="O967" s="196"/>
      <c r="P967" s="197">
        <f>SUM(P968:P988)</f>
        <v>0</v>
      </c>
      <c r="Q967" s="196"/>
      <c r="R967" s="197">
        <f>SUM(R968:R988)</f>
        <v>0.0068280000000000007</v>
      </c>
      <c r="S967" s="196"/>
      <c r="T967" s="198">
        <f>SUM(T968:T988)</f>
        <v>0.10879999999999999</v>
      </c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R967" s="199" t="s">
        <v>167</v>
      </c>
      <c r="AT967" s="200" t="s">
        <v>70</v>
      </c>
      <c r="AU967" s="200" t="s">
        <v>79</v>
      </c>
      <c r="AY967" s="199" t="s">
        <v>157</v>
      </c>
      <c r="BK967" s="201">
        <f>SUM(BK968:BK988)</f>
        <v>0</v>
      </c>
    </row>
    <row r="968" s="2" customFormat="1" ht="24.15" customHeight="1">
      <c r="A968" s="38"/>
      <c r="B968" s="39"/>
      <c r="C968" s="204" t="s">
        <v>855</v>
      </c>
      <c r="D968" s="204" t="s">
        <v>161</v>
      </c>
      <c r="E968" s="205" t="s">
        <v>856</v>
      </c>
      <c r="F968" s="206" t="s">
        <v>857</v>
      </c>
      <c r="G968" s="207" t="s">
        <v>274</v>
      </c>
      <c r="H968" s="208">
        <v>6.7999999999999998</v>
      </c>
      <c r="I968" s="209"/>
      <c r="J968" s="210">
        <f>ROUND(I968*H968,2)</f>
        <v>0</v>
      </c>
      <c r="K968" s="206" t="s">
        <v>165</v>
      </c>
      <c r="L968" s="44"/>
      <c r="M968" s="211" t="s">
        <v>19</v>
      </c>
      <c r="N968" s="212" t="s">
        <v>43</v>
      </c>
      <c r="O968" s="84"/>
      <c r="P968" s="213">
        <f>O968*H968</f>
        <v>0</v>
      </c>
      <c r="Q968" s="213">
        <v>6.0000000000000002E-05</v>
      </c>
      <c r="R968" s="213">
        <f>Q968*H968</f>
        <v>0.000408</v>
      </c>
      <c r="S968" s="213">
        <v>0</v>
      </c>
      <c r="T968" s="214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15" t="s">
        <v>314</v>
      </c>
      <c r="AT968" s="215" t="s">
        <v>161</v>
      </c>
      <c r="AU968" s="215" t="s">
        <v>167</v>
      </c>
      <c r="AY968" s="17" t="s">
        <v>157</v>
      </c>
      <c r="BE968" s="216">
        <f>IF(N968="základní",J968,0)</f>
        <v>0</v>
      </c>
      <c r="BF968" s="216">
        <f>IF(N968="snížená",J968,0)</f>
        <v>0</v>
      </c>
      <c r="BG968" s="216">
        <f>IF(N968="zákl. přenesená",J968,0)</f>
        <v>0</v>
      </c>
      <c r="BH968" s="216">
        <f>IF(N968="sníž. přenesená",J968,0)</f>
        <v>0</v>
      </c>
      <c r="BI968" s="216">
        <f>IF(N968="nulová",J968,0)</f>
        <v>0</v>
      </c>
      <c r="BJ968" s="17" t="s">
        <v>167</v>
      </c>
      <c r="BK968" s="216">
        <f>ROUND(I968*H968,2)</f>
        <v>0</v>
      </c>
      <c r="BL968" s="17" t="s">
        <v>314</v>
      </c>
      <c r="BM968" s="215" t="s">
        <v>858</v>
      </c>
    </row>
    <row r="969" s="2" customFormat="1">
      <c r="A969" s="38"/>
      <c r="B969" s="39"/>
      <c r="C969" s="40"/>
      <c r="D969" s="217" t="s">
        <v>169</v>
      </c>
      <c r="E969" s="40"/>
      <c r="F969" s="218" t="s">
        <v>859</v>
      </c>
      <c r="G969" s="40"/>
      <c r="H969" s="40"/>
      <c r="I969" s="219"/>
      <c r="J969" s="40"/>
      <c r="K969" s="40"/>
      <c r="L969" s="44"/>
      <c r="M969" s="220"/>
      <c r="N969" s="221"/>
      <c r="O969" s="84"/>
      <c r="P969" s="84"/>
      <c r="Q969" s="84"/>
      <c r="R969" s="84"/>
      <c r="S969" s="84"/>
      <c r="T969" s="85"/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T969" s="17" t="s">
        <v>169</v>
      </c>
      <c r="AU969" s="17" t="s">
        <v>167</v>
      </c>
    </row>
    <row r="970" s="13" customFormat="1">
      <c r="A970" s="13"/>
      <c r="B970" s="222"/>
      <c r="C970" s="223"/>
      <c r="D970" s="217" t="s">
        <v>171</v>
      </c>
      <c r="E970" s="224" t="s">
        <v>19</v>
      </c>
      <c r="F970" s="225" t="s">
        <v>860</v>
      </c>
      <c r="G970" s="223"/>
      <c r="H970" s="224" t="s">
        <v>19</v>
      </c>
      <c r="I970" s="226"/>
      <c r="J970" s="223"/>
      <c r="K970" s="223"/>
      <c r="L970" s="227"/>
      <c r="M970" s="228"/>
      <c r="N970" s="229"/>
      <c r="O970" s="229"/>
      <c r="P970" s="229"/>
      <c r="Q970" s="229"/>
      <c r="R970" s="229"/>
      <c r="S970" s="229"/>
      <c r="T970" s="230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31" t="s">
        <v>171</v>
      </c>
      <c r="AU970" s="231" t="s">
        <v>167</v>
      </c>
      <c r="AV970" s="13" t="s">
        <v>79</v>
      </c>
      <c r="AW970" s="13" t="s">
        <v>33</v>
      </c>
      <c r="AX970" s="13" t="s">
        <v>71</v>
      </c>
      <c r="AY970" s="231" t="s">
        <v>157</v>
      </c>
    </row>
    <row r="971" s="14" customFormat="1">
      <c r="A971" s="14"/>
      <c r="B971" s="232"/>
      <c r="C971" s="233"/>
      <c r="D971" s="217" t="s">
        <v>171</v>
      </c>
      <c r="E971" s="234" t="s">
        <v>19</v>
      </c>
      <c r="F971" s="235" t="s">
        <v>861</v>
      </c>
      <c r="G971" s="233"/>
      <c r="H971" s="236">
        <v>6.7999999999999998</v>
      </c>
      <c r="I971" s="237"/>
      <c r="J971" s="233"/>
      <c r="K971" s="233"/>
      <c r="L971" s="238"/>
      <c r="M971" s="239"/>
      <c r="N971" s="240"/>
      <c r="O971" s="240"/>
      <c r="P971" s="240"/>
      <c r="Q971" s="240"/>
      <c r="R971" s="240"/>
      <c r="S971" s="240"/>
      <c r="T971" s="241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42" t="s">
        <v>171</v>
      </c>
      <c r="AU971" s="242" t="s">
        <v>167</v>
      </c>
      <c r="AV971" s="14" t="s">
        <v>167</v>
      </c>
      <c r="AW971" s="14" t="s">
        <v>33</v>
      </c>
      <c r="AX971" s="14" t="s">
        <v>79</v>
      </c>
      <c r="AY971" s="242" t="s">
        <v>157</v>
      </c>
    </row>
    <row r="972" s="2" customFormat="1" ht="24.15" customHeight="1">
      <c r="A972" s="38"/>
      <c r="B972" s="39"/>
      <c r="C972" s="204" t="s">
        <v>862</v>
      </c>
      <c r="D972" s="204" t="s">
        <v>161</v>
      </c>
      <c r="E972" s="205" t="s">
        <v>863</v>
      </c>
      <c r="F972" s="206" t="s">
        <v>864</v>
      </c>
      <c r="G972" s="207" t="s">
        <v>274</v>
      </c>
      <c r="H972" s="208">
        <v>6.7999999999999998</v>
      </c>
      <c r="I972" s="209"/>
      <c r="J972" s="210">
        <f>ROUND(I972*H972,2)</f>
        <v>0</v>
      </c>
      <c r="K972" s="206" t="s">
        <v>165</v>
      </c>
      <c r="L972" s="44"/>
      <c r="M972" s="211" t="s">
        <v>19</v>
      </c>
      <c r="N972" s="212" t="s">
        <v>43</v>
      </c>
      <c r="O972" s="84"/>
      <c r="P972" s="213">
        <f>O972*H972</f>
        <v>0</v>
      </c>
      <c r="Q972" s="213">
        <v>0</v>
      </c>
      <c r="R972" s="213">
        <f>Q972*H972</f>
        <v>0</v>
      </c>
      <c r="S972" s="213">
        <v>0.016</v>
      </c>
      <c r="T972" s="214">
        <f>S972*H972</f>
        <v>0.10879999999999999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15" t="s">
        <v>314</v>
      </c>
      <c r="AT972" s="215" t="s">
        <v>161</v>
      </c>
      <c r="AU972" s="215" t="s">
        <v>167</v>
      </c>
      <c r="AY972" s="17" t="s">
        <v>157</v>
      </c>
      <c r="BE972" s="216">
        <f>IF(N972="základní",J972,0)</f>
        <v>0</v>
      </c>
      <c r="BF972" s="216">
        <f>IF(N972="snížená",J972,0)</f>
        <v>0</v>
      </c>
      <c r="BG972" s="216">
        <f>IF(N972="zákl. přenesená",J972,0)</f>
        <v>0</v>
      </c>
      <c r="BH972" s="216">
        <f>IF(N972="sníž. přenesená",J972,0)</f>
        <v>0</v>
      </c>
      <c r="BI972" s="216">
        <f>IF(N972="nulová",J972,0)</f>
        <v>0</v>
      </c>
      <c r="BJ972" s="17" t="s">
        <v>167</v>
      </c>
      <c r="BK972" s="216">
        <f>ROUND(I972*H972,2)</f>
        <v>0</v>
      </c>
      <c r="BL972" s="17" t="s">
        <v>314</v>
      </c>
      <c r="BM972" s="215" t="s">
        <v>865</v>
      </c>
    </row>
    <row r="973" s="2" customFormat="1">
      <c r="A973" s="38"/>
      <c r="B973" s="39"/>
      <c r="C973" s="40"/>
      <c r="D973" s="217" t="s">
        <v>169</v>
      </c>
      <c r="E973" s="40"/>
      <c r="F973" s="218" t="s">
        <v>866</v>
      </c>
      <c r="G973" s="40"/>
      <c r="H973" s="40"/>
      <c r="I973" s="219"/>
      <c r="J973" s="40"/>
      <c r="K973" s="40"/>
      <c r="L973" s="44"/>
      <c r="M973" s="220"/>
      <c r="N973" s="221"/>
      <c r="O973" s="84"/>
      <c r="P973" s="84"/>
      <c r="Q973" s="84"/>
      <c r="R973" s="84"/>
      <c r="S973" s="84"/>
      <c r="T973" s="85"/>
      <c r="U973" s="38"/>
      <c r="V973" s="38"/>
      <c r="W973" s="38"/>
      <c r="X973" s="38"/>
      <c r="Y973" s="38"/>
      <c r="Z973" s="38"/>
      <c r="AA973" s="38"/>
      <c r="AB973" s="38"/>
      <c r="AC973" s="38"/>
      <c r="AD973" s="38"/>
      <c r="AE973" s="38"/>
      <c r="AT973" s="17" t="s">
        <v>169</v>
      </c>
      <c r="AU973" s="17" t="s">
        <v>167</v>
      </c>
    </row>
    <row r="974" s="13" customFormat="1">
      <c r="A974" s="13"/>
      <c r="B974" s="222"/>
      <c r="C974" s="223"/>
      <c r="D974" s="217" t="s">
        <v>171</v>
      </c>
      <c r="E974" s="224" t="s">
        <v>19</v>
      </c>
      <c r="F974" s="225" t="s">
        <v>860</v>
      </c>
      <c r="G974" s="223"/>
      <c r="H974" s="224" t="s">
        <v>19</v>
      </c>
      <c r="I974" s="226"/>
      <c r="J974" s="223"/>
      <c r="K974" s="223"/>
      <c r="L974" s="227"/>
      <c r="M974" s="228"/>
      <c r="N974" s="229"/>
      <c r="O974" s="229"/>
      <c r="P974" s="229"/>
      <c r="Q974" s="229"/>
      <c r="R974" s="229"/>
      <c r="S974" s="229"/>
      <c r="T974" s="230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1" t="s">
        <v>171</v>
      </c>
      <c r="AU974" s="231" t="s">
        <v>167</v>
      </c>
      <c r="AV974" s="13" t="s">
        <v>79</v>
      </c>
      <c r="AW974" s="13" t="s">
        <v>33</v>
      </c>
      <c r="AX974" s="13" t="s">
        <v>71</v>
      </c>
      <c r="AY974" s="231" t="s">
        <v>157</v>
      </c>
    </row>
    <row r="975" s="14" customFormat="1">
      <c r="A975" s="14"/>
      <c r="B975" s="232"/>
      <c r="C975" s="233"/>
      <c r="D975" s="217" t="s">
        <v>171</v>
      </c>
      <c r="E975" s="234" t="s">
        <v>19</v>
      </c>
      <c r="F975" s="235" t="s">
        <v>861</v>
      </c>
      <c r="G975" s="233"/>
      <c r="H975" s="236">
        <v>6.7999999999999998</v>
      </c>
      <c r="I975" s="237"/>
      <c r="J975" s="233"/>
      <c r="K975" s="233"/>
      <c r="L975" s="238"/>
      <c r="M975" s="239"/>
      <c r="N975" s="240"/>
      <c r="O975" s="240"/>
      <c r="P975" s="240"/>
      <c r="Q975" s="240"/>
      <c r="R975" s="240"/>
      <c r="S975" s="240"/>
      <c r="T975" s="241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42" t="s">
        <v>171</v>
      </c>
      <c r="AU975" s="242" t="s">
        <v>167</v>
      </c>
      <c r="AV975" s="14" t="s">
        <v>167</v>
      </c>
      <c r="AW975" s="14" t="s">
        <v>33</v>
      </c>
      <c r="AX975" s="14" t="s">
        <v>79</v>
      </c>
      <c r="AY975" s="242" t="s">
        <v>157</v>
      </c>
    </row>
    <row r="976" s="2" customFormat="1" ht="24.15" customHeight="1">
      <c r="A976" s="38"/>
      <c r="B976" s="39"/>
      <c r="C976" s="204" t="s">
        <v>867</v>
      </c>
      <c r="D976" s="204" t="s">
        <v>161</v>
      </c>
      <c r="E976" s="205" t="s">
        <v>868</v>
      </c>
      <c r="F976" s="206" t="s">
        <v>869</v>
      </c>
      <c r="G976" s="207" t="s">
        <v>870</v>
      </c>
      <c r="H976" s="208">
        <v>6</v>
      </c>
      <c r="I976" s="209"/>
      <c r="J976" s="210">
        <f>ROUND(I976*H976,2)</f>
        <v>0</v>
      </c>
      <c r="K976" s="206" t="s">
        <v>165</v>
      </c>
      <c r="L976" s="44"/>
      <c r="M976" s="211" t="s">
        <v>19</v>
      </c>
      <c r="N976" s="212" t="s">
        <v>43</v>
      </c>
      <c r="O976" s="84"/>
      <c r="P976" s="213">
        <f>O976*H976</f>
        <v>0</v>
      </c>
      <c r="Q976" s="213">
        <v>6.9999999999999994E-05</v>
      </c>
      <c r="R976" s="213">
        <f>Q976*H976</f>
        <v>0.00041999999999999996</v>
      </c>
      <c r="S976" s="213">
        <v>0</v>
      </c>
      <c r="T976" s="214">
        <f>S976*H976</f>
        <v>0</v>
      </c>
      <c r="U976" s="38"/>
      <c r="V976" s="38"/>
      <c r="W976" s="38"/>
      <c r="X976" s="38"/>
      <c r="Y976" s="38"/>
      <c r="Z976" s="38"/>
      <c r="AA976" s="38"/>
      <c r="AB976" s="38"/>
      <c r="AC976" s="38"/>
      <c r="AD976" s="38"/>
      <c r="AE976" s="38"/>
      <c r="AR976" s="215" t="s">
        <v>314</v>
      </c>
      <c r="AT976" s="215" t="s">
        <v>161</v>
      </c>
      <c r="AU976" s="215" t="s">
        <v>167</v>
      </c>
      <c r="AY976" s="17" t="s">
        <v>157</v>
      </c>
      <c r="BE976" s="216">
        <f>IF(N976="základní",J976,0)</f>
        <v>0</v>
      </c>
      <c r="BF976" s="216">
        <f>IF(N976="snížená",J976,0)</f>
        <v>0</v>
      </c>
      <c r="BG976" s="216">
        <f>IF(N976="zákl. přenesená",J976,0)</f>
        <v>0</v>
      </c>
      <c r="BH976" s="216">
        <f>IF(N976="sníž. přenesená",J976,0)</f>
        <v>0</v>
      </c>
      <c r="BI976" s="216">
        <f>IF(N976="nulová",J976,0)</f>
        <v>0</v>
      </c>
      <c r="BJ976" s="17" t="s">
        <v>167</v>
      </c>
      <c r="BK976" s="216">
        <f>ROUND(I976*H976,2)</f>
        <v>0</v>
      </c>
      <c r="BL976" s="17" t="s">
        <v>314</v>
      </c>
      <c r="BM976" s="215" t="s">
        <v>871</v>
      </c>
    </row>
    <row r="977" s="2" customFormat="1">
      <c r="A977" s="38"/>
      <c r="B977" s="39"/>
      <c r="C977" s="40"/>
      <c r="D977" s="217" t="s">
        <v>169</v>
      </c>
      <c r="E977" s="40"/>
      <c r="F977" s="218" t="s">
        <v>872</v>
      </c>
      <c r="G977" s="40"/>
      <c r="H977" s="40"/>
      <c r="I977" s="219"/>
      <c r="J977" s="40"/>
      <c r="K977" s="40"/>
      <c r="L977" s="44"/>
      <c r="M977" s="220"/>
      <c r="N977" s="221"/>
      <c r="O977" s="84"/>
      <c r="P977" s="84"/>
      <c r="Q977" s="84"/>
      <c r="R977" s="84"/>
      <c r="S977" s="84"/>
      <c r="T977" s="85"/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T977" s="17" t="s">
        <v>169</v>
      </c>
      <c r="AU977" s="17" t="s">
        <v>167</v>
      </c>
    </row>
    <row r="978" s="13" customFormat="1">
      <c r="A978" s="13"/>
      <c r="B978" s="222"/>
      <c r="C978" s="223"/>
      <c r="D978" s="217" t="s">
        <v>171</v>
      </c>
      <c r="E978" s="224" t="s">
        <v>19</v>
      </c>
      <c r="F978" s="225" t="s">
        <v>873</v>
      </c>
      <c r="G978" s="223"/>
      <c r="H978" s="224" t="s">
        <v>19</v>
      </c>
      <c r="I978" s="226"/>
      <c r="J978" s="223"/>
      <c r="K978" s="223"/>
      <c r="L978" s="227"/>
      <c r="M978" s="228"/>
      <c r="N978" s="229"/>
      <c r="O978" s="229"/>
      <c r="P978" s="229"/>
      <c r="Q978" s="229"/>
      <c r="R978" s="229"/>
      <c r="S978" s="229"/>
      <c r="T978" s="230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31" t="s">
        <v>171</v>
      </c>
      <c r="AU978" s="231" t="s">
        <v>167</v>
      </c>
      <c r="AV978" s="13" t="s">
        <v>79</v>
      </c>
      <c r="AW978" s="13" t="s">
        <v>33</v>
      </c>
      <c r="AX978" s="13" t="s">
        <v>71</v>
      </c>
      <c r="AY978" s="231" t="s">
        <v>157</v>
      </c>
    </row>
    <row r="979" s="14" customFormat="1">
      <c r="A979" s="14"/>
      <c r="B979" s="232"/>
      <c r="C979" s="233"/>
      <c r="D979" s="217" t="s">
        <v>171</v>
      </c>
      <c r="E979" s="234" t="s">
        <v>19</v>
      </c>
      <c r="F979" s="235" t="s">
        <v>874</v>
      </c>
      <c r="G979" s="233"/>
      <c r="H979" s="236">
        <v>3.2000000000000002</v>
      </c>
      <c r="I979" s="237"/>
      <c r="J979" s="233"/>
      <c r="K979" s="233"/>
      <c r="L979" s="238"/>
      <c r="M979" s="239"/>
      <c r="N979" s="240"/>
      <c r="O979" s="240"/>
      <c r="P979" s="240"/>
      <c r="Q979" s="240"/>
      <c r="R979" s="240"/>
      <c r="S979" s="240"/>
      <c r="T979" s="241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42" t="s">
        <v>171</v>
      </c>
      <c r="AU979" s="242" t="s">
        <v>167</v>
      </c>
      <c r="AV979" s="14" t="s">
        <v>167</v>
      </c>
      <c r="AW979" s="14" t="s">
        <v>33</v>
      </c>
      <c r="AX979" s="14" t="s">
        <v>71</v>
      </c>
      <c r="AY979" s="242" t="s">
        <v>157</v>
      </c>
    </row>
    <row r="980" s="13" customFormat="1">
      <c r="A980" s="13"/>
      <c r="B980" s="222"/>
      <c r="C980" s="223"/>
      <c r="D980" s="217" t="s">
        <v>171</v>
      </c>
      <c r="E980" s="224" t="s">
        <v>19</v>
      </c>
      <c r="F980" s="225" t="s">
        <v>875</v>
      </c>
      <c r="G980" s="223"/>
      <c r="H980" s="224" t="s">
        <v>19</v>
      </c>
      <c r="I980" s="226"/>
      <c r="J980" s="223"/>
      <c r="K980" s="223"/>
      <c r="L980" s="227"/>
      <c r="M980" s="228"/>
      <c r="N980" s="229"/>
      <c r="O980" s="229"/>
      <c r="P980" s="229"/>
      <c r="Q980" s="229"/>
      <c r="R980" s="229"/>
      <c r="S980" s="229"/>
      <c r="T980" s="230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1" t="s">
        <v>171</v>
      </c>
      <c r="AU980" s="231" t="s">
        <v>167</v>
      </c>
      <c r="AV980" s="13" t="s">
        <v>79</v>
      </c>
      <c r="AW980" s="13" t="s">
        <v>33</v>
      </c>
      <c r="AX980" s="13" t="s">
        <v>71</v>
      </c>
      <c r="AY980" s="231" t="s">
        <v>157</v>
      </c>
    </row>
    <row r="981" s="14" customFormat="1">
      <c r="A981" s="14"/>
      <c r="B981" s="232"/>
      <c r="C981" s="233"/>
      <c r="D981" s="217" t="s">
        <v>171</v>
      </c>
      <c r="E981" s="234" t="s">
        <v>19</v>
      </c>
      <c r="F981" s="235" t="s">
        <v>876</v>
      </c>
      <c r="G981" s="233"/>
      <c r="H981" s="236">
        <v>2.7999999999999998</v>
      </c>
      <c r="I981" s="237"/>
      <c r="J981" s="233"/>
      <c r="K981" s="233"/>
      <c r="L981" s="238"/>
      <c r="M981" s="239"/>
      <c r="N981" s="240"/>
      <c r="O981" s="240"/>
      <c r="P981" s="240"/>
      <c r="Q981" s="240"/>
      <c r="R981" s="240"/>
      <c r="S981" s="240"/>
      <c r="T981" s="241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42" t="s">
        <v>171</v>
      </c>
      <c r="AU981" s="242" t="s">
        <v>167</v>
      </c>
      <c r="AV981" s="14" t="s">
        <v>167</v>
      </c>
      <c r="AW981" s="14" t="s">
        <v>33</v>
      </c>
      <c r="AX981" s="14" t="s">
        <v>71</v>
      </c>
      <c r="AY981" s="242" t="s">
        <v>157</v>
      </c>
    </row>
    <row r="982" s="15" customFormat="1">
      <c r="A982" s="15"/>
      <c r="B982" s="243"/>
      <c r="C982" s="244"/>
      <c r="D982" s="217" t="s">
        <v>171</v>
      </c>
      <c r="E982" s="245" t="s">
        <v>19</v>
      </c>
      <c r="F982" s="246" t="s">
        <v>191</v>
      </c>
      <c r="G982" s="244"/>
      <c r="H982" s="247">
        <v>6</v>
      </c>
      <c r="I982" s="248"/>
      <c r="J982" s="244"/>
      <c r="K982" s="244"/>
      <c r="L982" s="249"/>
      <c r="M982" s="250"/>
      <c r="N982" s="251"/>
      <c r="O982" s="251"/>
      <c r="P982" s="251"/>
      <c r="Q982" s="251"/>
      <c r="R982" s="251"/>
      <c r="S982" s="251"/>
      <c r="T982" s="252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53" t="s">
        <v>171</v>
      </c>
      <c r="AU982" s="253" t="s">
        <v>167</v>
      </c>
      <c r="AV982" s="15" t="s">
        <v>166</v>
      </c>
      <c r="AW982" s="15" t="s">
        <v>33</v>
      </c>
      <c r="AX982" s="15" t="s">
        <v>79</v>
      </c>
      <c r="AY982" s="253" t="s">
        <v>157</v>
      </c>
    </row>
    <row r="983" s="2" customFormat="1" ht="14.4" customHeight="1">
      <c r="A983" s="38"/>
      <c r="B983" s="39"/>
      <c r="C983" s="254" t="s">
        <v>877</v>
      </c>
      <c r="D983" s="254" t="s">
        <v>201</v>
      </c>
      <c r="E983" s="255" t="s">
        <v>878</v>
      </c>
      <c r="F983" s="256" t="s">
        <v>879</v>
      </c>
      <c r="G983" s="257" t="s">
        <v>754</v>
      </c>
      <c r="H983" s="258">
        <v>1</v>
      </c>
      <c r="I983" s="259"/>
      <c r="J983" s="260">
        <f>ROUND(I983*H983,2)</f>
        <v>0</v>
      </c>
      <c r="K983" s="256" t="s">
        <v>165</v>
      </c>
      <c r="L983" s="261"/>
      <c r="M983" s="262" t="s">
        <v>19</v>
      </c>
      <c r="N983" s="263" t="s">
        <v>43</v>
      </c>
      <c r="O983" s="84"/>
      <c r="P983" s="213">
        <f>O983*H983</f>
        <v>0</v>
      </c>
      <c r="Q983" s="213">
        <v>0.0032000000000000002</v>
      </c>
      <c r="R983" s="213">
        <f>Q983*H983</f>
        <v>0.0032000000000000002</v>
      </c>
      <c r="S983" s="213">
        <v>0</v>
      </c>
      <c r="T983" s="214">
        <f>S983*H983</f>
        <v>0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15" t="s">
        <v>388</v>
      </c>
      <c r="AT983" s="215" t="s">
        <v>201</v>
      </c>
      <c r="AU983" s="215" t="s">
        <v>167</v>
      </c>
      <c r="AY983" s="17" t="s">
        <v>157</v>
      </c>
      <c r="BE983" s="216">
        <f>IF(N983="základní",J983,0)</f>
        <v>0</v>
      </c>
      <c r="BF983" s="216">
        <f>IF(N983="snížená",J983,0)</f>
        <v>0</v>
      </c>
      <c r="BG983" s="216">
        <f>IF(N983="zákl. přenesená",J983,0)</f>
        <v>0</v>
      </c>
      <c r="BH983" s="216">
        <f>IF(N983="sníž. přenesená",J983,0)</f>
        <v>0</v>
      </c>
      <c r="BI983" s="216">
        <f>IF(N983="nulová",J983,0)</f>
        <v>0</v>
      </c>
      <c r="BJ983" s="17" t="s">
        <v>167</v>
      </c>
      <c r="BK983" s="216">
        <f>ROUND(I983*H983,2)</f>
        <v>0</v>
      </c>
      <c r="BL983" s="17" t="s">
        <v>314</v>
      </c>
      <c r="BM983" s="215" t="s">
        <v>880</v>
      </c>
    </row>
    <row r="984" s="2" customFormat="1">
      <c r="A984" s="38"/>
      <c r="B984" s="39"/>
      <c r="C984" s="40"/>
      <c r="D984" s="217" t="s">
        <v>169</v>
      </c>
      <c r="E984" s="40"/>
      <c r="F984" s="218" t="s">
        <v>879</v>
      </c>
      <c r="G984" s="40"/>
      <c r="H984" s="40"/>
      <c r="I984" s="219"/>
      <c r="J984" s="40"/>
      <c r="K984" s="40"/>
      <c r="L984" s="44"/>
      <c r="M984" s="220"/>
      <c r="N984" s="221"/>
      <c r="O984" s="84"/>
      <c r="P984" s="84"/>
      <c r="Q984" s="84"/>
      <c r="R984" s="84"/>
      <c r="S984" s="84"/>
      <c r="T984" s="85"/>
      <c r="U984" s="38"/>
      <c r="V984" s="38"/>
      <c r="W984" s="38"/>
      <c r="X984" s="38"/>
      <c r="Y984" s="38"/>
      <c r="Z984" s="38"/>
      <c r="AA984" s="38"/>
      <c r="AB984" s="38"/>
      <c r="AC984" s="38"/>
      <c r="AD984" s="38"/>
      <c r="AE984" s="38"/>
      <c r="AT984" s="17" t="s">
        <v>169</v>
      </c>
      <c r="AU984" s="17" t="s">
        <v>167</v>
      </c>
    </row>
    <row r="985" s="2" customFormat="1" ht="24.15" customHeight="1">
      <c r="A985" s="38"/>
      <c r="B985" s="39"/>
      <c r="C985" s="254" t="s">
        <v>881</v>
      </c>
      <c r="D985" s="254" t="s">
        <v>201</v>
      </c>
      <c r="E985" s="255" t="s">
        <v>882</v>
      </c>
      <c r="F985" s="256" t="s">
        <v>883</v>
      </c>
      <c r="G985" s="257" t="s">
        <v>754</v>
      </c>
      <c r="H985" s="258">
        <v>1</v>
      </c>
      <c r="I985" s="259"/>
      <c r="J985" s="260">
        <f>ROUND(I985*H985,2)</f>
        <v>0</v>
      </c>
      <c r="K985" s="256" t="s">
        <v>165</v>
      </c>
      <c r="L985" s="261"/>
      <c r="M985" s="262" t="s">
        <v>19</v>
      </c>
      <c r="N985" s="263" t="s">
        <v>43</v>
      </c>
      <c r="O985" s="84"/>
      <c r="P985" s="213">
        <f>O985*H985</f>
        <v>0</v>
      </c>
      <c r="Q985" s="213">
        <v>0.0028</v>
      </c>
      <c r="R985" s="213">
        <f>Q985*H985</f>
        <v>0.0028</v>
      </c>
      <c r="S985" s="213">
        <v>0</v>
      </c>
      <c r="T985" s="214">
        <f>S985*H985</f>
        <v>0</v>
      </c>
      <c r="U985" s="38"/>
      <c r="V985" s="38"/>
      <c r="W985" s="38"/>
      <c r="X985" s="38"/>
      <c r="Y985" s="38"/>
      <c r="Z985" s="38"/>
      <c r="AA985" s="38"/>
      <c r="AB985" s="38"/>
      <c r="AC985" s="38"/>
      <c r="AD985" s="38"/>
      <c r="AE985" s="38"/>
      <c r="AR985" s="215" t="s">
        <v>388</v>
      </c>
      <c r="AT985" s="215" t="s">
        <v>201</v>
      </c>
      <c r="AU985" s="215" t="s">
        <v>167</v>
      </c>
      <c r="AY985" s="17" t="s">
        <v>157</v>
      </c>
      <c r="BE985" s="216">
        <f>IF(N985="základní",J985,0)</f>
        <v>0</v>
      </c>
      <c r="BF985" s="216">
        <f>IF(N985="snížená",J985,0)</f>
        <v>0</v>
      </c>
      <c r="BG985" s="216">
        <f>IF(N985="zákl. přenesená",J985,0)</f>
        <v>0</v>
      </c>
      <c r="BH985" s="216">
        <f>IF(N985="sníž. přenesená",J985,0)</f>
        <v>0</v>
      </c>
      <c r="BI985" s="216">
        <f>IF(N985="nulová",J985,0)</f>
        <v>0</v>
      </c>
      <c r="BJ985" s="17" t="s">
        <v>167</v>
      </c>
      <c r="BK985" s="216">
        <f>ROUND(I985*H985,2)</f>
        <v>0</v>
      </c>
      <c r="BL985" s="17" t="s">
        <v>314</v>
      </c>
      <c r="BM985" s="215" t="s">
        <v>884</v>
      </c>
    </row>
    <row r="986" s="2" customFormat="1">
      <c r="A986" s="38"/>
      <c r="B986" s="39"/>
      <c r="C986" s="40"/>
      <c r="D986" s="217" t="s">
        <v>169</v>
      </c>
      <c r="E986" s="40"/>
      <c r="F986" s="218" t="s">
        <v>883</v>
      </c>
      <c r="G986" s="40"/>
      <c r="H986" s="40"/>
      <c r="I986" s="219"/>
      <c r="J986" s="40"/>
      <c r="K986" s="40"/>
      <c r="L986" s="44"/>
      <c r="M986" s="220"/>
      <c r="N986" s="221"/>
      <c r="O986" s="84"/>
      <c r="P986" s="84"/>
      <c r="Q986" s="84"/>
      <c r="R986" s="84"/>
      <c r="S986" s="84"/>
      <c r="T986" s="85"/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T986" s="17" t="s">
        <v>169</v>
      </c>
      <c r="AU986" s="17" t="s">
        <v>167</v>
      </c>
    </row>
    <row r="987" s="2" customFormat="1" ht="24.15" customHeight="1">
      <c r="A987" s="38"/>
      <c r="B987" s="39"/>
      <c r="C987" s="204" t="s">
        <v>885</v>
      </c>
      <c r="D987" s="204" t="s">
        <v>161</v>
      </c>
      <c r="E987" s="205" t="s">
        <v>886</v>
      </c>
      <c r="F987" s="206" t="s">
        <v>887</v>
      </c>
      <c r="G987" s="207" t="s">
        <v>629</v>
      </c>
      <c r="H987" s="264"/>
      <c r="I987" s="209"/>
      <c r="J987" s="210">
        <f>ROUND(I987*H987,2)</f>
        <v>0</v>
      </c>
      <c r="K987" s="206" t="s">
        <v>165</v>
      </c>
      <c r="L987" s="44"/>
      <c r="M987" s="211" t="s">
        <v>19</v>
      </c>
      <c r="N987" s="212" t="s">
        <v>43</v>
      </c>
      <c r="O987" s="84"/>
      <c r="P987" s="213">
        <f>O987*H987</f>
        <v>0</v>
      </c>
      <c r="Q987" s="213">
        <v>0</v>
      </c>
      <c r="R987" s="213">
        <f>Q987*H987</f>
        <v>0</v>
      </c>
      <c r="S987" s="213">
        <v>0</v>
      </c>
      <c r="T987" s="214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15" t="s">
        <v>314</v>
      </c>
      <c r="AT987" s="215" t="s">
        <v>161</v>
      </c>
      <c r="AU987" s="215" t="s">
        <v>167</v>
      </c>
      <c r="AY987" s="17" t="s">
        <v>157</v>
      </c>
      <c r="BE987" s="216">
        <f>IF(N987="základní",J987,0)</f>
        <v>0</v>
      </c>
      <c r="BF987" s="216">
        <f>IF(N987="snížená",J987,0)</f>
        <v>0</v>
      </c>
      <c r="BG987" s="216">
        <f>IF(N987="zákl. přenesená",J987,0)</f>
        <v>0</v>
      </c>
      <c r="BH987" s="216">
        <f>IF(N987="sníž. přenesená",J987,0)</f>
        <v>0</v>
      </c>
      <c r="BI987" s="216">
        <f>IF(N987="nulová",J987,0)</f>
        <v>0</v>
      </c>
      <c r="BJ987" s="17" t="s">
        <v>167</v>
      </c>
      <c r="BK987" s="216">
        <f>ROUND(I987*H987,2)</f>
        <v>0</v>
      </c>
      <c r="BL987" s="17" t="s">
        <v>314</v>
      </c>
      <c r="BM987" s="215" t="s">
        <v>888</v>
      </c>
    </row>
    <row r="988" s="2" customFormat="1">
      <c r="A988" s="38"/>
      <c r="B988" s="39"/>
      <c r="C988" s="40"/>
      <c r="D988" s="217" t="s">
        <v>169</v>
      </c>
      <c r="E988" s="40"/>
      <c r="F988" s="218" t="s">
        <v>889</v>
      </c>
      <c r="G988" s="40"/>
      <c r="H988" s="40"/>
      <c r="I988" s="219"/>
      <c r="J988" s="40"/>
      <c r="K988" s="40"/>
      <c r="L988" s="44"/>
      <c r="M988" s="220"/>
      <c r="N988" s="221"/>
      <c r="O988" s="84"/>
      <c r="P988" s="84"/>
      <c r="Q988" s="84"/>
      <c r="R988" s="84"/>
      <c r="S988" s="84"/>
      <c r="T988" s="85"/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T988" s="17" t="s">
        <v>169</v>
      </c>
      <c r="AU988" s="17" t="s">
        <v>167</v>
      </c>
    </row>
    <row r="989" s="12" customFormat="1" ht="22.8" customHeight="1">
      <c r="A989" s="12"/>
      <c r="B989" s="188"/>
      <c r="C989" s="189"/>
      <c r="D989" s="190" t="s">
        <v>70</v>
      </c>
      <c r="E989" s="202" t="s">
        <v>890</v>
      </c>
      <c r="F989" s="202" t="s">
        <v>891</v>
      </c>
      <c r="G989" s="189"/>
      <c r="H989" s="189"/>
      <c r="I989" s="192"/>
      <c r="J989" s="203">
        <f>BK989</f>
        <v>0</v>
      </c>
      <c r="K989" s="189"/>
      <c r="L989" s="194"/>
      <c r="M989" s="195"/>
      <c r="N989" s="196"/>
      <c r="O989" s="196"/>
      <c r="P989" s="197">
        <f>SUM(P990:P1044)</f>
        <v>0</v>
      </c>
      <c r="Q989" s="196"/>
      <c r="R989" s="197">
        <f>SUM(R990:R1044)</f>
        <v>0.17329549999999999</v>
      </c>
      <c r="S989" s="196"/>
      <c r="T989" s="198">
        <f>SUM(T990:T1044)</f>
        <v>0.49362819999999996</v>
      </c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R989" s="199" t="s">
        <v>167</v>
      </c>
      <c r="AT989" s="200" t="s">
        <v>70</v>
      </c>
      <c r="AU989" s="200" t="s">
        <v>79</v>
      </c>
      <c r="AY989" s="199" t="s">
        <v>157</v>
      </c>
      <c r="BK989" s="201">
        <f>SUM(BK990:BK1044)</f>
        <v>0</v>
      </c>
    </row>
    <row r="990" s="2" customFormat="1" ht="24.15" customHeight="1">
      <c r="A990" s="38"/>
      <c r="B990" s="39"/>
      <c r="C990" s="204" t="s">
        <v>892</v>
      </c>
      <c r="D990" s="204" t="s">
        <v>161</v>
      </c>
      <c r="E990" s="205" t="s">
        <v>893</v>
      </c>
      <c r="F990" s="206" t="s">
        <v>894</v>
      </c>
      <c r="G990" s="207" t="s">
        <v>164</v>
      </c>
      <c r="H990" s="208">
        <v>5.0599999999999996</v>
      </c>
      <c r="I990" s="209"/>
      <c r="J990" s="210">
        <f>ROUND(I990*H990,2)</f>
        <v>0</v>
      </c>
      <c r="K990" s="206" t="s">
        <v>165</v>
      </c>
      <c r="L990" s="44"/>
      <c r="M990" s="211" t="s">
        <v>19</v>
      </c>
      <c r="N990" s="212" t="s">
        <v>43</v>
      </c>
      <c r="O990" s="84"/>
      <c r="P990" s="213">
        <f>O990*H990</f>
        <v>0</v>
      </c>
      <c r="Q990" s="213">
        <v>5.0000000000000002E-05</v>
      </c>
      <c r="R990" s="213">
        <f>Q990*H990</f>
        <v>0.00025299999999999997</v>
      </c>
      <c r="S990" s="213">
        <v>0</v>
      </c>
      <c r="T990" s="214">
        <f>S990*H990</f>
        <v>0</v>
      </c>
      <c r="U990" s="38"/>
      <c r="V990" s="38"/>
      <c r="W990" s="38"/>
      <c r="X990" s="38"/>
      <c r="Y990" s="38"/>
      <c r="Z990" s="38"/>
      <c r="AA990" s="38"/>
      <c r="AB990" s="38"/>
      <c r="AC990" s="38"/>
      <c r="AD990" s="38"/>
      <c r="AE990" s="38"/>
      <c r="AR990" s="215" t="s">
        <v>314</v>
      </c>
      <c r="AT990" s="215" t="s">
        <v>161</v>
      </c>
      <c r="AU990" s="215" t="s">
        <v>167</v>
      </c>
      <c r="AY990" s="17" t="s">
        <v>157</v>
      </c>
      <c r="BE990" s="216">
        <f>IF(N990="základní",J990,0)</f>
        <v>0</v>
      </c>
      <c r="BF990" s="216">
        <f>IF(N990="snížená",J990,0)</f>
        <v>0</v>
      </c>
      <c r="BG990" s="216">
        <f>IF(N990="zákl. přenesená",J990,0)</f>
        <v>0</v>
      </c>
      <c r="BH990" s="216">
        <f>IF(N990="sníž. přenesená",J990,0)</f>
        <v>0</v>
      </c>
      <c r="BI990" s="216">
        <f>IF(N990="nulová",J990,0)</f>
        <v>0</v>
      </c>
      <c r="BJ990" s="17" t="s">
        <v>167</v>
      </c>
      <c r="BK990" s="216">
        <f>ROUND(I990*H990,2)</f>
        <v>0</v>
      </c>
      <c r="BL990" s="17" t="s">
        <v>314</v>
      </c>
      <c r="BM990" s="215" t="s">
        <v>895</v>
      </c>
    </row>
    <row r="991" s="2" customFormat="1">
      <c r="A991" s="38"/>
      <c r="B991" s="39"/>
      <c r="C991" s="40"/>
      <c r="D991" s="217" t="s">
        <v>169</v>
      </c>
      <c r="E991" s="40"/>
      <c r="F991" s="218" t="s">
        <v>896</v>
      </c>
      <c r="G991" s="40"/>
      <c r="H991" s="40"/>
      <c r="I991" s="219"/>
      <c r="J991" s="40"/>
      <c r="K991" s="40"/>
      <c r="L991" s="44"/>
      <c r="M991" s="220"/>
      <c r="N991" s="221"/>
      <c r="O991" s="84"/>
      <c r="P991" s="84"/>
      <c r="Q991" s="84"/>
      <c r="R991" s="84"/>
      <c r="S991" s="84"/>
      <c r="T991" s="85"/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T991" s="17" t="s">
        <v>169</v>
      </c>
      <c r="AU991" s="17" t="s">
        <v>167</v>
      </c>
    </row>
    <row r="992" s="13" customFormat="1">
      <c r="A992" s="13"/>
      <c r="B992" s="222"/>
      <c r="C992" s="223"/>
      <c r="D992" s="217" t="s">
        <v>171</v>
      </c>
      <c r="E992" s="224" t="s">
        <v>19</v>
      </c>
      <c r="F992" s="225" t="s">
        <v>232</v>
      </c>
      <c r="G992" s="223"/>
      <c r="H992" s="224" t="s">
        <v>19</v>
      </c>
      <c r="I992" s="226"/>
      <c r="J992" s="223"/>
      <c r="K992" s="223"/>
      <c r="L992" s="227"/>
      <c r="M992" s="228"/>
      <c r="N992" s="229"/>
      <c r="O992" s="229"/>
      <c r="P992" s="229"/>
      <c r="Q992" s="229"/>
      <c r="R992" s="229"/>
      <c r="S992" s="229"/>
      <c r="T992" s="230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1" t="s">
        <v>171</v>
      </c>
      <c r="AU992" s="231" t="s">
        <v>167</v>
      </c>
      <c r="AV992" s="13" t="s">
        <v>79</v>
      </c>
      <c r="AW992" s="13" t="s">
        <v>33</v>
      </c>
      <c r="AX992" s="13" t="s">
        <v>71</v>
      </c>
      <c r="AY992" s="231" t="s">
        <v>157</v>
      </c>
    </row>
    <row r="993" s="14" customFormat="1">
      <c r="A993" s="14"/>
      <c r="B993" s="232"/>
      <c r="C993" s="233"/>
      <c r="D993" s="217" t="s">
        <v>171</v>
      </c>
      <c r="E993" s="234" t="s">
        <v>19</v>
      </c>
      <c r="F993" s="235" t="s">
        <v>480</v>
      </c>
      <c r="G993" s="233"/>
      <c r="H993" s="236">
        <v>5.0599999999999996</v>
      </c>
      <c r="I993" s="237"/>
      <c r="J993" s="233"/>
      <c r="K993" s="233"/>
      <c r="L993" s="238"/>
      <c r="M993" s="239"/>
      <c r="N993" s="240"/>
      <c r="O993" s="240"/>
      <c r="P993" s="240"/>
      <c r="Q993" s="240"/>
      <c r="R993" s="240"/>
      <c r="S993" s="240"/>
      <c r="T993" s="241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42" t="s">
        <v>171</v>
      </c>
      <c r="AU993" s="242" t="s">
        <v>167</v>
      </c>
      <c r="AV993" s="14" t="s">
        <v>167</v>
      </c>
      <c r="AW993" s="14" t="s">
        <v>33</v>
      </c>
      <c r="AX993" s="14" t="s">
        <v>79</v>
      </c>
      <c r="AY993" s="242" t="s">
        <v>157</v>
      </c>
    </row>
    <row r="994" s="2" customFormat="1" ht="24.15" customHeight="1">
      <c r="A994" s="38"/>
      <c r="B994" s="39"/>
      <c r="C994" s="204" t="s">
        <v>897</v>
      </c>
      <c r="D994" s="204" t="s">
        <v>161</v>
      </c>
      <c r="E994" s="205" t="s">
        <v>898</v>
      </c>
      <c r="F994" s="206" t="s">
        <v>899</v>
      </c>
      <c r="G994" s="207" t="s">
        <v>274</v>
      </c>
      <c r="H994" s="208">
        <v>6.7999999999999998</v>
      </c>
      <c r="I994" s="209"/>
      <c r="J994" s="210">
        <f>ROUND(I994*H994,2)</f>
        <v>0</v>
      </c>
      <c r="K994" s="206" t="s">
        <v>165</v>
      </c>
      <c r="L994" s="44"/>
      <c r="M994" s="211" t="s">
        <v>19</v>
      </c>
      <c r="N994" s="212" t="s">
        <v>43</v>
      </c>
      <c r="O994" s="84"/>
      <c r="P994" s="213">
        <f>O994*H994</f>
        <v>0</v>
      </c>
      <c r="Q994" s="213">
        <v>0.00034000000000000002</v>
      </c>
      <c r="R994" s="213">
        <f>Q994*H994</f>
        <v>0.0023120000000000003</v>
      </c>
      <c r="S994" s="213">
        <v>0</v>
      </c>
      <c r="T994" s="214">
        <f>S994*H994</f>
        <v>0</v>
      </c>
      <c r="U994" s="38"/>
      <c r="V994" s="38"/>
      <c r="W994" s="38"/>
      <c r="X994" s="38"/>
      <c r="Y994" s="38"/>
      <c r="Z994" s="38"/>
      <c r="AA994" s="38"/>
      <c r="AB994" s="38"/>
      <c r="AC994" s="38"/>
      <c r="AD994" s="38"/>
      <c r="AE994" s="38"/>
      <c r="AR994" s="215" t="s">
        <v>314</v>
      </c>
      <c r="AT994" s="215" t="s">
        <v>161</v>
      </c>
      <c r="AU994" s="215" t="s">
        <v>167</v>
      </c>
      <c r="AY994" s="17" t="s">
        <v>157</v>
      </c>
      <c r="BE994" s="216">
        <f>IF(N994="základní",J994,0)</f>
        <v>0</v>
      </c>
      <c r="BF994" s="216">
        <f>IF(N994="snížená",J994,0)</f>
        <v>0</v>
      </c>
      <c r="BG994" s="216">
        <f>IF(N994="zákl. přenesená",J994,0)</f>
        <v>0</v>
      </c>
      <c r="BH994" s="216">
        <f>IF(N994="sníž. přenesená",J994,0)</f>
        <v>0</v>
      </c>
      <c r="BI994" s="216">
        <f>IF(N994="nulová",J994,0)</f>
        <v>0</v>
      </c>
      <c r="BJ994" s="17" t="s">
        <v>167</v>
      </c>
      <c r="BK994" s="216">
        <f>ROUND(I994*H994,2)</f>
        <v>0</v>
      </c>
      <c r="BL994" s="17" t="s">
        <v>314</v>
      </c>
      <c r="BM994" s="215" t="s">
        <v>900</v>
      </c>
    </row>
    <row r="995" s="2" customFormat="1">
      <c r="A995" s="38"/>
      <c r="B995" s="39"/>
      <c r="C995" s="40"/>
      <c r="D995" s="217" t="s">
        <v>169</v>
      </c>
      <c r="E995" s="40"/>
      <c r="F995" s="218" t="s">
        <v>901</v>
      </c>
      <c r="G995" s="40"/>
      <c r="H995" s="40"/>
      <c r="I995" s="219"/>
      <c r="J995" s="40"/>
      <c r="K995" s="40"/>
      <c r="L995" s="44"/>
      <c r="M995" s="220"/>
      <c r="N995" s="221"/>
      <c r="O995" s="84"/>
      <c r="P995" s="84"/>
      <c r="Q995" s="84"/>
      <c r="R995" s="84"/>
      <c r="S995" s="84"/>
      <c r="T995" s="85"/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T995" s="17" t="s">
        <v>169</v>
      </c>
      <c r="AU995" s="17" t="s">
        <v>167</v>
      </c>
    </row>
    <row r="996" s="13" customFormat="1">
      <c r="A996" s="13"/>
      <c r="B996" s="222"/>
      <c r="C996" s="223"/>
      <c r="D996" s="217" t="s">
        <v>171</v>
      </c>
      <c r="E996" s="224" t="s">
        <v>19</v>
      </c>
      <c r="F996" s="225" t="s">
        <v>232</v>
      </c>
      <c r="G996" s="223"/>
      <c r="H996" s="224" t="s">
        <v>19</v>
      </c>
      <c r="I996" s="226"/>
      <c r="J996" s="223"/>
      <c r="K996" s="223"/>
      <c r="L996" s="227"/>
      <c r="M996" s="228"/>
      <c r="N996" s="229"/>
      <c r="O996" s="229"/>
      <c r="P996" s="229"/>
      <c r="Q996" s="229"/>
      <c r="R996" s="229"/>
      <c r="S996" s="229"/>
      <c r="T996" s="230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31" t="s">
        <v>171</v>
      </c>
      <c r="AU996" s="231" t="s">
        <v>167</v>
      </c>
      <c r="AV996" s="13" t="s">
        <v>79</v>
      </c>
      <c r="AW996" s="13" t="s">
        <v>33</v>
      </c>
      <c r="AX996" s="13" t="s">
        <v>71</v>
      </c>
      <c r="AY996" s="231" t="s">
        <v>157</v>
      </c>
    </row>
    <row r="997" s="14" customFormat="1">
      <c r="A997" s="14"/>
      <c r="B997" s="232"/>
      <c r="C997" s="233"/>
      <c r="D997" s="217" t="s">
        <v>171</v>
      </c>
      <c r="E997" s="234" t="s">
        <v>19</v>
      </c>
      <c r="F997" s="235" t="s">
        <v>861</v>
      </c>
      <c r="G997" s="233"/>
      <c r="H997" s="236">
        <v>6.7999999999999998</v>
      </c>
      <c r="I997" s="237"/>
      <c r="J997" s="233"/>
      <c r="K997" s="233"/>
      <c r="L997" s="238"/>
      <c r="M997" s="239"/>
      <c r="N997" s="240"/>
      <c r="O997" s="240"/>
      <c r="P997" s="240"/>
      <c r="Q997" s="240"/>
      <c r="R997" s="240"/>
      <c r="S997" s="240"/>
      <c r="T997" s="241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42" t="s">
        <v>171</v>
      </c>
      <c r="AU997" s="242" t="s">
        <v>167</v>
      </c>
      <c r="AV997" s="14" t="s">
        <v>167</v>
      </c>
      <c r="AW997" s="14" t="s">
        <v>33</v>
      </c>
      <c r="AX997" s="14" t="s">
        <v>79</v>
      </c>
      <c r="AY997" s="242" t="s">
        <v>157</v>
      </c>
    </row>
    <row r="998" s="2" customFormat="1" ht="24.15" customHeight="1">
      <c r="A998" s="38"/>
      <c r="B998" s="39"/>
      <c r="C998" s="254" t="s">
        <v>902</v>
      </c>
      <c r="D998" s="254" t="s">
        <v>201</v>
      </c>
      <c r="E998" s="255" t="s">
        <v>903</v>
      </c>
      <c r="F998" s="256" t="s">
        <v>904</v>
      </c>
      <c r="G998" s="257" t="s">
        <v>274</v>
      </c>
      <c r="H998" s="258">
        <v>7.4800000000000004</v>
      </c>
      <c r="I998" s="259"/>
      <c r="J998" s="260">
        <f>ROUND(I998*H998,2)</f>
        <v>0</v>
      </c>
      <c r="K998" s="256" t="s">
        <v>165</v>
      </c>
      <c r="L998" s="261"/>
      <c r="M998" s="262" t="s">
        <v>19</v>
      </c>
      <c r="N998" s="263" t="s">
        <v>43</v>
      </c>
      <c r="O998" s="84"/>
      <c r="P998" s="213">
        <f>O998*H998</f>
        <v>0</v>
      </c>
      <c r="Q998" s="213">
        <v>0.00097000000000000005</v>
      </c>
      <c r="R998" s="213">
        <f>Q998*H998</f>
        <v>0.0072556000000000009</v>
      </c>
      <c r="S998" s="213">
        <v>0</v>
      </c>
      <c r="T998" s="214">
        <f>S998*H998</f>
        <v>0</v>
      </c>
      <c r="U998" s="38"/>
      <c r="V998" s="38"/>
      <c r="W998" s="38"/>
      <c r="X998" s="38"/>
      <c r="Y998" s="38"/>
      <c r="Z998" s="38"/>
      <c r="AA998" s="38"/>
      <c r="AB998" s="38"/>
      <c r="AC998" s="38"/>
      <c r="AD998" s="38"/>
      <c r="AE998" s="38"/>
      <c r="AR998" s="215" t="s">
        <v>388</v>
      </c>
      <c r="AT998" s="215" t="s">
        <v>201</v>
      </c>
      <c r="AU998" s="215" t="s">
        <v>167</v>
      </c>
      <c r="AY998" s="17" t="s">
        <v>157</v>
      </c>
      <c r="BE998" s="216">
        <f>IF(N998="základní",J998,0)</f>
        <v>0</v>
      </c>
      <c r="BF998" s="216">
        <f>IF(N998="snížená",J998,0)</f>
        <v>0</v>
      </c>
      <c r="BG998" s="216">
        <f>IF(N998="zákl. přenesená",J998,0)</f>
        <v>0</v>
      </c>
      <c r="BH998" s="216">
        <f>IF(N998="sníž. přenesená",J998,0)</f>
        <v>0</v>
      </c>
      <c r="BI998" s="216">
        <f>IF(N998="nulová",J998,0)</f>
        <v>0</v>
      </c>
      <c r="BJ998" s="17" t="s">
        <v>167</v>
      </c>
      <c r="BK998" s="216">
        <f>ROUND(I998*H998,2)</f>
        <v>0</v>
      </c>
      <c r="BL998" s="17" t="s">
        <v>314</v>
      </c>
      <c r="BM998" s="215" t="s">
        <v>905</v>
      </c>
    </row>
    <row r="999" s="2" customFormat="1">
      <c r="A999" s="38"/>
      <c r="B999" s="39"/>
      <c r="C999" s="40"/>
      <c r="D999" s="217" t="s">
        <v>169</v>
      </c>
      <c r="E999" s="40"/>
      <c r="F999" s="218" t="s">
        <v>904</v>
      </c>
      <c r="G999" s="40"/>
      <c r="H999" s="40"/>
      <c r="I999" s="219"/>
      <c r="J999" s="40"/>
      <c r="K999" s="40"/>
      <c r="L999" s="44"/>
      <c r="M999" s="220"/>
      <c r="N999" s="221"/>
      <c r="O999" s="84"/>
      <c r="P999" s="84"/>
      <c r="Q999" s="84"/>
      <c r="R999" s="84"/>
      <c r="S999" s="84"/>
      <c r="T999" s="85"/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T999" s="17" t="s">
        <v>169</v>
      </c>
      <c r="AU999" s="17" t="s">
        <v>167</v>
      </c>
    </row>
    <row r="1000" s="13" customFormat="1">
      <c r="A1000" s="13"/>
      <c r="B1000" s="222"/>
      <c r="C1000" s="223"/>
      <c r="D1000" s="217" t="s">
        <v>171</v>
      </c>
      <c r="E1000" s="224" t="s">
        <v>19</v>
      </c>
      <c r="F1000" s="225" t="s">
        <v>232</v>
      </c>
      <c r="G1000" s="223"/>
      <c r="H1000" s="224" t="s">
        <v>19</v>
      </c>
      <c r="I1000" s="226"/>
      <c r="J1000" s="223"/>
      <c r="K1000" s="223"/>
      <c r="L1000" s="227"/>
      <c r="M1000" s="228"/>
      <c r="N1000" s="229"/>
      <c r="O1000" s="229"/>
      <c r="P1000" s="229"/>
      <c r="Q1000" s="229"/>
      <c r="R1000" s="229"/>
      <c r="S1000" s="229"/>
      <c r="T1000" s="230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1" t="s">
        <v>171</v>
      </c>
      <c r="AU1000" s="231" t="s">
        <v>167</v>
      </c>
      <c r="AV1000" s="13" t="s">
        <v>79</v>
      </c>
      <c r="AW1000" s="13" t="s">
        <v>33</v>
      </c>
      <c r="AX1000" s="13" t="s">
        <v>71</v>
      </c>
      <c r="AY1000" s="231" t="s">
        <v>157</v>
      </c>
    </row>
    <row r="1001" s="14" customFormat="1">
      <c r="A1001" s="14"/>
      <c r="B1001" s="232"/>
      <c r="C1001" s="233"/>
      <c r="D1001" s="217" t="s">
        <v>171</v>
      </c>
      <c r="E1001" s="234" t="s">
        <v>19</v>
      </c>
      <c r="F1001" s="235" t="s">
        <v>861</v>
      </c>
      <c r="G1001" s="233"/>
      <c r="H1001" s="236">
        <v>6.7999999999999998</v>
      </c>
      <c r="I1001" s="237"/>
      <c r="J1001" s="233"/>
      <c r="K1001" s="233"/>
      <c r="L1001" s="238"/>
      <c r="M1001" s="239"/>
      <c r="N1001" s="240"/>
      <c r="O1001" s="240"/>
      <c r="P1001" s="240"/>
      <c r="Q1001" s="240"/>
      <c r="R1001" s="240"/>
      <c r="S1001" s="240"/>
      <c r="T1001" s="241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42" t="s">
        <v>171</v>
      </c>
      <c r="AU1001" s="242" t="s">
        <v>167</v>
      </c>
      <c r="AV1001" s="14" t="s">
        <v>167</v>
      </c>
      <c r="AW1001" s="14" t="s">
        <v>33</v>
      </c>
      <c r="AX1001" s="14" t="s">
        <v>79</v>
      </c>
      <c r="AY1001" s="242" t="s">
        <v>157</v>
      </c>
    </row>
    <row r="1002" s="14" customFormat="1">
      <c r="A1002" s="14"/>
      <c r="B1002" s="232"/>
      <c r="C1002" s="233"/>
      <c r="D1002" s="217" t="s">
        <v>171</v>
      </c>
      <c r="E1002" s="233"/>
      <c r="F1002" s="235" t="s">
        <v>906</v>
      </c>
      <c r="G1002" s="233"/>
      <c r="H1002" s="236">
        <v>7.4800000000000004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42" t="s">
        <v>171</v>
      </c>
      <c r="AU1002" s="242" t="s">
        <v>167</v>
      </c>
      <c r="AV1002" s="14" t="s">
        <v>167</v>
      </c>
      <c r="AW1002" s="14" t="s">
        <v>4</v>
      </c>
      <c r="AX1002" s="14" t="s">
        <v>79</v>
      </c>
      <c r="AY1002" s="242" t="s">
        <v>157</v>
      </c>
    </row>
    <row r="1003" s="2" customFormat="1" ht="37.8" customHeight="1">
      <c r="A1003" s="38"/>
      <c r="B1003" s="39"/>
      <c r="C1003" s="254" t="s">
        <v>907</v>
      </c>
      <c r="D1003" s="254" t="s">
        <v>201</v>
      </c>
      <c r="E1003" s="255" t="s">
        <v>908</v>
      </c>
      <c r="F1003" s="256" t="s">
        <v>909</v>
      </c>
      <c r="G1003" s="257" t="s">
        <v>910</v>
      </c>
      <c r="H1003" s="258">
        <v>2</v>
      </c>
      <c r="I1003" s="259"/>
      <c r="J1003" s="260">
        <f>ROUND(I1003*H1003,2)</f>
        <v>0</v>
      </c>
      <c r="K1003" s="256" t="s">
        <v>165</v>
      </c>
      <c r="L1003" s="261"/>
      <c r="M1003" s="262" t="s">
        <v>19</v>
      </c>
      <c r="N1003" s="263" t="s">
        <v>43</v>
      </c>
      <c r="O1003" s="84"/>
      <c r="P1003" s="213">
        <f>O1003*H1003</f>
        <v>0</v>
      </c>
      <c r="Q1003" s="213">
        <v>0.00038000000000000002</v>
      </c>
      <c r="R1003" s="213">
        <f>Q1003*H1003</f>
        <v>0.00076000000000000004</v>
      </c>
      <c r="S1003" s="213">
        <v>0</v>
      </c>
      <c r="T1003" s="214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15" t="s">
        <v>388</v>
      </c>
      <c r="AT1003" s="215" t="s">
        <v>201</v>
      </c>
      <c r="AU1003" s="215" t="s">
        <v>167</v>
      </c>
      <c r="AY1003" s="17" t="s">
        <v>157</v>
      </c>
      <c r="BE1003" s="216">
        <f>IF(N1003="základní",J1003,0)</f>
        <v>0</v>
      </c>
      <c r="BF1003" s="216">
        <f>IF(N1003="snížená",J1003,0)</f>
        <v>0</v>
      </c>
      <c r="BG1003" s="216">
        <f>IF(N1003="zákl. přenesená",J1003,0)</f>
        <v>0</v>
      </c>
      <c r="BH1003" s="216">
        <f>IF(N1003="sníž. přenesená",J1003,0)</f>
        <v>0</v>
      </c>
      <c r="BI1003" s="216">
        <f>IF(N1003="nulová",J1003,0)</f>
        <v>0</v>
      </c>
      <c r="BJ1003" s="17" t="s">
        <v>167</v>
      </c>
      <c r="BK1003" s="216">
        <f>ROUND(I1003*H1003,2)</f>
        <v>0</v>
      </c>
      <c r="BL1003" s="17" t="s">
        <v>314</v>
      </c>
      <c r="BM1003" s="215" t="s">
        <v>911</v>
      </c>
    </row>
    <row r="1004" s="2" customFormat="1">
      <c r="A1004" s="38"/>
      <c r="B1004" s="39"/>
      <c r="C1004" s="40"/>
      <c r="D1004" s="217" t="s">
        <v>169</v>
      </c>
      <c r="E1004" s="40"/>
      <c r="F1004" s="218" t="s">
        <v>909</v>
      </c>
      <c r="G1004" s="40"/>
      <c r="H1004" s="40"/>
      <c r="I1004" s="219"/>
      <c r="J1004" s="40"/>
      <c r="K1004" s="40"/>
      <c r="L1004" s="44"/>
      <c r="M1004" s="220"/>
      <c r="N1004" s="221"/>
      <c r="O1004" s="84"/>
      <c r="P1004" s="84"/>
      <c r="Q1004" s="84"/>
      <c r="R1004" s="84"/>
      <c r="S1004" s="84"/>
      <c r="T1004" s="85"/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T1004" s="17" t="s">
        <v>169</v>
      </c>
      <c r="AU1004" s="17" t="s">
        <v>167</v>
      </c>
    </row>
    <row r="1005" s="14" customFormat="1">
      <c r="A1005" s="14"/>
      <c r="B1005" s="232"/>
      <c r="C1005" s="233"/>
      <c r="D1005" s="217" t="s">
        <v>171</v>
      </c>
      <c r="E1005" s="233"/>
      <c r="F1005" s="235" t="s">
        <v>912</v>
      </c>
      <c r="G1005" s="233"/>
      <c r="H1005" s="236">
        <v>2</v>
      </c>
      <c r="I1005" s="237"/>
      <c r="J1005" s="233"/>
      <c r="K1005" s="233"/>
      <c r="L1005" s="238"/>
      <c r="M1005" s="239"/>
      <c r="N1005" s="240"/>
      <c r="O1005" s="240"/>
      <c r="P1005" s="240"/>
      <c r="Q1005" s="240"/>
      <c r="R1005" s="240"/>
      <c r="S1005" s="240"/>
      <c r="T1005" s="241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42" t="s">
        <v>171</v>
      </c>
      <c r="AU1005" s="242" t="s">
        <v>167</v>
      </c>
      <c r="AV1005" s="14" t="s">
        <v>167</v>
      </c>
      <c r="AW1005" s="14" t="s">
        <v>4</v>
      </c>
      <c r="AX1005" s="14" t="s">
        <v>79</v>
      </c>
      <c r="AY1005" s="242" t="s">
        <v>157</v>
      </c>
    </row>
    <row r="1006" s="2" customFormat="1" ht="14.4" customHeight="1">
      <c r="A1006" s="38"/>
      <c r="B1006" s="39"/>
      <c r="C1006" s="204" t="s">
        <v>913</v>
      </c>
      <c r="D1006" s="204" t="s">
        <v>161</v>
      </c>
      <c r="E1006" s="205" t="s">
        <v>914</v>
      </c>
      <c r="F1006" s="206" t="s">
        <v>915</v>
      </c>
      <c r="G1006" s="207" t="s">
        <v>164</v>
      </c>
      <c r="H1006" s="208">
        <v>5.0599999999999996</v>
      </c>
      <c r="I1006" s="209"/>
      <c r="J1006" s="210">
        <f>ROUND(I1006*H1006,2)</f>
        <v>0</v>
      </c>
      <c r="K1006" s="206" t="s">
        <v>165</v>
      </c>
      <c r="L1006" s="44"/>
      <c r="M1006" s="211" t="s">
        <v>19</v>
      </c>
      <c r="N1006" s="212" t="s">
        <v>43</v>
      </c>
      <c r="O1006" s="84"/>
      <c r="P1006" s="213">
        <f>O1006*H1006</f>
        <v>0</v>
      </c>
      <c r="Q1006" s="213">
        <v>0.00029999999999999997</v>
      </c>
      <c r="R1006" s="213">
        <f>Q1006*H1006</f>
        <v>0.0015179999999999998</v>
      </c>
      <c r="S1006" s="213">
        <v>0</v>
      </c>
      <c r="T1006" s="214">
        <f>S1006*H1006</f>
        <v>0</v>
      </c>
      <c r="U1006" s="38"/>
      <c r="V1006" s="38"/>
      <c r="W1006" s="38"/>
      <c r="X1006" s="38"/>
      <c r="Y1006" s="38"/>
      <c r="Z1006" s="38"/>
      <c r="AA1006" s="38"/>
      <c r="AB1006" s="38"/>
      <c r="AC1006" s="38"/>
      <c r="AD1006" s="38"/>
      <c r="AE1006" s="38"/>
      <c r="AR1006" s="215" t="s">
        <v>314</v>
      </c>
      <c r="AT1006" s="215" t="s">
        <v>161</v>
      </c>
      <c r="AU1006" s="215" t="s">
        <v>167</v>
      </c>
      <c r="AY1006" s="17" t="s">
        <v>157</v>
      </c>
      <c r="BE1006" s="216">
        <f>IF(N1006="základní",J1006,0)</f>
        <v>0</v>
      </c>
      <c r="BF1006" s="216">
        <f>IF(N1006="snížená",J1006,0)</f>
        <v>0</v>
      </c>
      <c r="BG1006" s="216">
        <f>IF(N1006="zákl. přenesená",J1006,0)</f>
        <v>0</v>
      </c>
      <c r="BH1006" s="216">
        <f>IF(N1006="sníž. přenesená",J1006,0)</f>
        <v>0</v>
      </c>
      <c r="BI1006" s="216">
        <f>IF(N1006="nulová",J1006,0)</f>
        <v>0</v>
      </c>
      <c r="BJ1006" s="17" t="s">
        <v>167</v>
      </c>
      <c r="BK1006" s="216">
        <f>ROUND(I1006*H1006,2)</f>
        <v>0</v>
      </c>
      <c r="BL1006" s="17" t="s">
        <v>314</v>
      </c>
      <c r="BM1006" s="215" t="s">
        <v>916</v>
      </c>
    </row>
    <row r="1007" s="2" customFormat="1">
      <c r="A1007" s="38"/>
      <c r="B1007" s="39"/>
      <c r="C1007" s="40"/>
      <c r="D1007" s="217" t="s">
        <v>169</v>
      </c>
      <c r="E1007" s="40"/>
      <c r="F1007" s="218" t="s">
        <v>917</v>
      </c>
      <c r="G1007" s="40"/>
      <c r="H1007" s="40"/>
      <c r="I1007" s="219"/>
      <c r="J1007" s="40"/>
      <c r="K1007" s="40"/>
      <c r="L1007" s="44"/>
      <c r="M1007" s="220"/>
      <c r="N1007" s="221"/>
      <c r="O1007" s="84"/>
      <c r="P1007" s="84"/>
      <c r="Q1007" s="84"/>
      <c r="R1007" s="84"/>
      <c r="S1007" s="84"/>
      <c r="T1007" s="85"/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T1007" s="17" t="s">
        <v>169</v>
      </c>
      <c r="AU1007" s="17" t="s">
        <v>167</v>
      </c>
    </row>
    <row r="1008" s="13" customFormat="1">
      <c r="A1008" s="13"/>
      <c r="B1008" s="222"/>
      <c r="C1008" s="223"/>
      <c r="D1008" s="217" t="s">
        <v>171</v>
      </c>
      <c r="E1008" s="224" t="s">
        <v>19</v>
      </c>
      <c r="F1008" s="225" t="s">
        <v>232</v>
      </c>
      <c r="G1008" s="223"/>
      <c r="H1008" s="224" t="s">
        <v>19</v>
      </c>
      <c r="I1008" s="226"/>
      <c r="J1008" s="223"/>
      <c r="K1008" s="223"/>
      <c r="L1008" s="227"/>
      <c r="M1008" s="228"/>
      <c r="N1008" s="229"/>
      <c r="O1008" s="229"/>
      <c r="P1008" s="229"/>
      <c r="Q1008" s="229"/>
      <c r="R1008" s="229"/>
      <c r="S1008" s="229"/>
      <c r="T1008" s="230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1" t="s">
        <v>171</v>
      </c>
      <c r="AU1008" s="231" t="s">
        <v>167</v>
      </c>
      <c r="AV1008" s="13" t="s">
        <v>79</v>
      </c>
      <c r="AW1008" s="13" t="s">
        <v>33</v>
      </c>
      <c r="AX1008" s="13" t="s">
        <v>71</v>
      </c>
      <c r="AY1008" s="231" t="s">
        <v>157</v>
      </c>
    </row>
    <row r="1009" s="14" customFormat="1">
      <c r="A1009" s="14"/>
      <c r="B1009" s="232"/>
      <c r="C1009" s="233"/>
      <c r="D1009" s="217" t="s">
        <v>171</v>
      </c>
      <c r="E1009" s="234" t="s">
        <v>19</v>
      </c>
      <c r="F1009" s="235" t="s">
        <v>480</v>
      </c>
      <c r="G1009" s="233"/>
      <c r="H1009" s="236">
        <v>5.0599999999999996</v>
      </c>
      <c r="I1009" s="237"/>
      <c r="J1009" s="233"/>
      <c r="K1009" s="233"/>
      <c r="L1009" s="238"/>
      <c r="M1009" s="239"/>
      <c r="N1009" s="240"/>
      <c r="O1009" s="240"/>
      <c r="P1009" s="240"/>
      <c r="Q1009" s="240"/>
      <c r="R1009" s="240"/>
      <c r="S1009" s="240"/>
      <c r="T1009" s="241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42" t="s">
        <v>171</v>
      </c>
      <c r="AU1009" s="242" t="s">
        <v>167</v>
      </c>
      <c r="AV1009" s="14" t="s">
        <v>167</v>
      </c>
      <c r="AW1009" s="14" t="s">
        <v>33</v>
      </c>
      <c r="AX1009" s="14" t="s">
        <v>79</v>
      </c>
      <c r="AY1009" s="242" t="s">
        <v>157</v>
      </c>
    </row>
    <row r="1010" s="2" customFormat="1" ht="24.15" customHeight="1">
      <c r="A1010" s="38"/>
      <c r="B1010" s="39"/>
      <c r="C1010" s="204" t="s">
        <v>918</v>
      </c>
      <c r="D1010" s="204" t="s">
        <v>161</v>
      </c>
      <c r="E1010" s="205" t="s">
        <v>919</v>
      </c>
      <c r="F1010" s="206" t="s">
        <v>920</v>
      </c>
      <c r="G1010" s="207" t="s">
        <v>274</v>
      </c>
      <c r="H1010" s="208">
        <v>6.2000000000000002</v>
      </c>
      <c r="I1010" s="209"/>
      <c r="J1010" s="210">
        <f>ROUND(I1010*H1010,2)</f>
        <v>0</v>
      </c>
      <c r="K1010" s="206" t="s">
        <v>165</v>
      </c>
      <c r="L1010" s="44"/>
      <c r="M1010" s="211" t="s">
        <v>19</v>
      </c>
      <c r="N1010" s="212" t="s">
        <v>43</v>
      </c>
      <c r="O1010" s="84"/>
      <c r="P1010" s="213">
        <f>O1010*H1010</f>
        <v>0</v>
      </c>
      <c r="Q1010" s="213">
        <v>0</v>
      </c>
      <c r="R1010" s="213">
        <f>Q1010*H1010</f>
        <v>0</v>
      </c>
      <c r="S1010" s="213">
        <v>0.01174</v>
      </c>
      <c r="T1010" s="214">
        <f>S1010*H1010</f>
        <v>0.072788000000000005</v>
      </c>
      <c r="U1010" s="38"/>
      <c r="V1010" s="38"/>
      <c r="W1010" s="38"/>
      <c r="X1010" s="38"/>
      <c r="Y1010" s="38"/>
      <c r="Z1010" s="38"/>
      <c r="AA1010" s="38"/>
      <c r="AB1010" s="38"/>
      <c r="AC1010" s="38"/>
      <c r="AD1010" s="38"/>
      <c r="AE1010" s="38"/>
      <c r="AR1010" s="215" t="s">
        <v>314</v>
      </c>
      <c r="AT1010" s="215" t="s">
        <v>161</v>
      </c>
      <c r="AU1010" s="215" t="s">
        <v>167</v>
      </c>
      <c r="AY1010" s="17" t="s">
        <v>157</v>
      </c>
      <c r="BE1010" s="216">
        <f>IF(N1010="základní",J1010,0)</f>
        <v>0</v>
      </c>
      <c r="BF1010" s="216">
        <f>IF(N1010="snížená",J1010,0)</f>
        <v>0</v>
      </c>
      <c r="BG1010" s="216">
        <f>IF(N1010="zákl. přenesená",J1010,0)</f>
        <v>0</v>
      </c>
      <c r="BH1010" s="216">
        <f>IF(N1010="sníž. přenesená",J1010,0)</f>
        <v>0</v>
      </c>
      <c r="BI1010" s="216">
        <f>IF(N1010="nulová",J1010,0)</f>
        <v>0</v>
      </c>
      <c r="BJ1010" s="17" t="s">
        <v>167</v>
      </c>
      <c r="BK1010" s="216">
        <f>ROUND(I1010*H1010,2)</f>
        <v>0</v>
      </c>
      <c r="BL1010" s="17" t="s">
        <v>314</v>
      </c>
      <c r="BM1010" s="215" t="s">
        <v>921</v>
      </c>
    </row>
    <row r="1011" s="2" customFormat="1">
      <c r="A1011" s="38"/>
      <c r="B1011" s="39"/>
      <c r="C1011" s="40"/>
      <c r="D1011" s="217" t="s">
        <v>169</v>
      </c>
      <c r="E1011" s="40"/>
      <c r="F1011" s="218" t="s">
        <v>920</v>
      </c>
      <c r="G1011" s="40"/>
      <c r="H1011" s="40"/>
      <c r="I1011" s="219"/>
      <c r="J1011" s="40"/>
      <c r="K1011" s="40"/>
      <c r="L1011" s="44"/>
      <c r="M1011" s="220"/>
      <c r="N1011" s="221"/>
      <c r="O1011" s="84"/>
      <c r="P1011" s="84"/>
      <c r="Q1011" s="84"/>
      <c r="R1011" s="84"/>
      <c r="S1011" s="84"/>
      <c r="T1011" s="85"/>
      <c r="U1011" s="38"/>
      <c r="V1011" s="38"/>
      <c r="W1011" s="38"/>
      <c r="X1011" s="38"/>
      <c r="Y1011" s="38"/>
      <c r="Z1011" s="38"/>
      <c r="AA1011" s="38"/>
      <c r="AB1011" s="38"/>
      <c r="AC1011" s="38"/>
      <c r="AD1011" s="38"/>
      <c r="AE1011" s="38"/>
      <c r="AT1011" s="17" t="s">
        <v>169</v>
      </c>
      <c r="AU1011" s="17" t="s">
        <v>167</v>
      </c>
    </row>
    <row r="1012" s="13" customFormat="1">
      <c r="A1012" s="13"/>
      <c r="B1012" s="222"/>
      <c r="C1012" s="223"/>
      <c r="D1012" s="217" t="s">
        <v>171</v>
      </c>
      <c r="E1012" s="224" t="s">
        <v>19</v>
      </c>
      <c r="F1012" s="225" t="s">
        <v>624</v>
      </c>
      <c r="G1012" s="223"/>
      <c r="H1012" s="224" t="s">
        <v>19</v>
      </c>
      <c r="I1012" s="226"/>
      <c r="J1012" s="223"/>
      <c r="K1012" s="223"/>
      <c r="L1012" s="227"/>
      <c r="M1012" s="228"/>
      <c r="N1012" s="229"/>
      <c r="O1012" s="229"/>
      <c r="P1012" s="229"/>
      <c r="Q1012" s="229"/>
      <c r="R1012" s="229"/>
      <c r="S1012" s="229"/>
      <c r="T1012" s="230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1" t="s">
        <v>171</v>
      </c>
      <c r="AU1012" s="231" t="s">
        <v>167</v>
      </c>
      <c r="AV1012" s="13" t="s">
        <v>79</v>
      </c>
      <c r="AW1012" s="13" t="s">
        <v>33</v>
      </c>
      <c r="AX1012" s="13" t="s">
        <v>71</v>
      </c>
      <c r="AY1012" s="231" t="s">
        <v>157</v>
      </c>
    </row>
    <row r="1013" s="14" customFormat="1">
      <c r="A1013" s="14"/>
      <c r="B1013" s="232"/>
      <c r="C1013" s="233"/>
      <c r="D1013" s="217" t="s">
        <v>171</v>
      </c>
      <c r="E1013" s="234" t="s">
        <v>19</v>
      </c>
      <c r="F1013" s="235" t="s">
        <v>922</v>
      </c>
      <c r="G1013" s="233"/>
      <c r="H1013" s="236">
        <v>6.2000000000000002</v>
      </c>
      <c r="I1013" s="237"/>
      <c r="J1013" s="233"/>
      <c r="K1013" s="233"/>
      <c r="L1013" s="238"/>
      <c r="M1013" s="239"/>
      <c r="N1013" s="240"/>
      <c r="O1013" s="240"/>
      <c r="P1013" s="240"/>
      <c r="Q1013" s="240"/>
      <c r="R1013" s="240"/>
      <c r="S1013" s="240"/>
      <c r="T1013" s="241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42" t="s">
        <v>171</v>
      </c>
      <c r="AU1013" s="242" t="s">
        <v>167</v>
      </c>
      <c r="AV1013" s="14" t="s">
        <v>167</v>
      </c>
      <c r="AW1013" s="14" t="s">
        <v>33</v>
      </c>
      <c r="AX1013" s="14" t="s">
        <v>79</v>
      </c>
      <c r="AY1013" s="242" t="s">
        <v>157</v>
      </c>
    </row>
    <row r="1014" s="2" customFormat="1" ht="24.15" customHeight="1">
      <c r="A1014" s="38"/>
      <c r="B1014" s="39"/>
      <c r="C1014" s="204" t="s">
        <v>923</v>
      </c>
      <c r="D1014" s="204" t="s">
        <v>161</v>
      </c>
      <c r="E1014" s="205" t="s">
        <v>924</v>
      </c>
      <c r="F1014" s="206" t="s">
        <v>925</v>
      </c>
      <c r="G1014" s="207" t="s">
        <v>274</v>
      </c>
      <c r="H1014" s="208">
        <v>6.2000000000000002</v>
      </c>
      <c r="I1014" s="209"/>
      <c r="J1014" s="210">
        <f>ROUND(I1014*H1014,2)</f>
        <v>0</v>
      </c>
      <c r="K1014" s="206" t="s">
        <v>165</v>
      </c>
      <c r="L1014" s="44"/>
      <c r="M1014" s="211" t="s">
        <v>19</v>
      </c>
      <c r="N1014" s="212" t="s">
        <v>43</v>
      </c>
      <c r="O1014" s="84"/>
      <c r="P1014" s="213">
        <f>O1014*H1014</f>
        <v>0</v>
      </c>
      <c r="Q1014" s="213">
        <v>0.00073999999999999999</v>
      </c>
      <c r="R1014" s="213">
        <f>Q1014*H1014</f>
        <v>0.0045880000000000001</v>
      </c>
      <c r="S1014" s="213">
        <v>0</v>
      </c>
      <c r="T1014" s="214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15" t="s">
        <v>314</v>
      </c>
      <c r="AT1014" s="215" t="s">
        <v>161</v>
      </c>
      <c r="AU1014" s="215" t="s">
        <v>167</v>
      </c>
      <c r="AY1014" s="17" t="s">
        <v>157</v>
      </c>
      <c r="BE1014" s="216">
        <f>IF(N1014="základní",J1014,0)</f>
        <v>0</v>
      </c>
      <c r="BF1014" s="216">
        <f>IF(N1014="snížená",J1014,0)</f>
        <v>0</v>
      </c>
      <c r="BG1014" s="216">
        <f>IF(N1014="zákl. přenesená",J1014,0)</f>
        <v>0</v>
      </c>
      <c r="BH1014" s="216">
        <f>IF(N1014="sníž. přenesená",J1014,0)</f>
        <v>0</v>
      </c>
      <c r="BI1014" s="216">
        <f>IF(N1014="nulová",J1014,0)</f>
        <v>0</v>
      </c>
      <c r="BJ1014" s="17" t="s">
        <v>167</v>
      </c>
      <c r="BK1014" s="216">
        <f>ROUND(I1014*H1014,2)</f>
        <v>0</v>
      </c>
      <c r="BL1014" s="17" t="s">
        <v>314</v>
      </c>
      <c r="BM1014" s="215" t="s">
        <v>926</v>
      </c>
    </row>
    <row r="1015" s="2" customFormat="1">
      <c r="A1015" s="38"/>
      <c r="B1015" s="39"/>
      <c r="C1015" s="40"/>
      <c r="D1015" s="217" t="s">
        <v>169</v>
      </c>
      <c r="E1015" s="40"/>
      <c r="F1015" s="218" t="s">
        <v>927</v>
      </c>
      <c r="G1015" s="40"/>
      <c r="H1015" s="40"/>
      <c r="I1015" s="219"/>
      <c r="J1015" s="40"/>
      <c r="K1015" s="40"/>
      <c r="L1015" s="44"/>
      <c r="M1015" s="220"/>
      <c r="N1015" s="221"/>
      <c r="O1015" s="84"/>
      <c r="P1015" s="84"/>
      <c r="Q1015" s="84"/>
      <c r="R1015" s="84"/>
      <c r="S1015" s="84"/>
      <c r="T1015" s="85"/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T1015" s="17" t="s">
        <v>169</v>
      </c>
      <c r="AU1015" s="17" t="s">
        <v>167</v>
      </c>
    </row>
    <row r="1016" s="13" customFormat="1">
      <c r="A1016" s="13"/>
      <c r="B1016" s="222"/>
      <c r="C1016" s="223"/>
      <c r="D1016" s="217" t="s">
        <v>171</v>
      </c>
      <c r="E1016" s="224" t="s">
        <v>19</v>
      </c>
      <c r="F1016" s="225" t="s">
        <v>624</v>
      </c>
      <c r="G1016" s="223"/>
      <c r="H1016" s="224" t="s">
        <v>19</v>
      </c>
      <c r="I1016" s="226"/>
      <c r="J1016" s="223"/>
      <c r="K1016" s="223"/>
      <c r="L1016" s="227"/>
      <c r="M1016" s="228"/>
      <c r="N1016" s="229"/>
      <c r="O1016" s="229"/>
      <c r="P1016" s="229"/>
      <c r="Q1016" s="229"/>
      <c r="R1016" s="229"/>
      <c r="S1016" s="229"/>
      <c r="T1016" s="230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1" t="s">
        <v>171</v>
      </c>
      <c r="AU1016" s="231" t="s">
        <v>167</v>
      </c>
      <c r="AV1016" s="13" t="s">
        <v>79</v>
      </c>
      <c r="AW1016" s="13" t="s">
        <v>33</v>
      </c>
      <c r="AX1016" s="13" t="s">
        <v>71</v>
      </c>
      <c r="AY1016" s="231" t="s">
        <v>157</v>
      </c>
    </row>
    <row r="1017" s="14" customFormat="1">
      <c r="A1017" s="14"/>
      <c r="B1017" s="232"/>
      <c r="C1017" s="233"/>
      <c r="D1017" s="217" t="s">
        <v>171</v>
      </c>
      <c r="E1017" s="234" t="s">
        <v>19</v>
      </c>
      <c r="F1017" s="235" t="s">
        <v>922</v>
      </c>
      <c r="G1017" s="233"/>
      <c r="H1017" s="236">
        <v>6.2000000000000002</v>
      </c>
      <c r="I1017" s="237"/>
      <c r="J1017" s="233"/>
      <c r="K1017" s="233"/>
      <c r="L1017" s="238"/>
      <c r="M1017" s="239"/>
      <c r="N1017" s="240"/>
      <c r="O1017" s="240"/>
      <c r="P1017" s="240"/>
      <c r="Q1017" s="240"/>
      <c r="R1017" s="240"/>
      <c r="S1017" s="240"/>
      <c r="T1017" s="241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42" t="s">
        <v>171</v>
      </c>
      <c r="AU1017" s="242" t="s">
        <v>167</v>
      </c>
      <c r="AV1017" s="14" t="s">
        <v>167</v>
      </c>
      <c r="AW1017" s="14" t="s">
        <v>33</v>
      </c>
      <c r="AX1017" s="14" t="s">
        <v>79</v>
      </c>
      <c r="AY1017" s="242" t="s">
        <v>157</v>
      </c>
    </row>
    <row r="1018" s="2" customFormat="1" ht="24.15" customHeight="1">
      <c r="A1018" s="38"/>
      <c r="B1018" s="39"/>
      <c r="C1018" s="254" t="s">
        <v>928</v>
      </c>
      <c r="D1018" s="254" t="s">
        <v>201</v>
      </c>
      <c r="E1018" s="255" t="s">
        <v>929</v>
      </c>
      <c r="F1018" s="256" t="s">
        <v>930</v>
      </c>
      <c r="G1018" s="257" t="s">
        <v>754</v>
      </c>
      <c r="H1018" s="258">
        <v>22.734000000000002</v>
      </c>
      <c r="I1018" s="259"/>
      <c r="J1018" s="260">
        <f>ROUND(I1018*H1018,2)</f>
        <v>0</v>
      </c>
      <c r="K1018" s="256" t="s">
        <v>165</v>
      </c>
      <c r="L1018" s="261"/>
      <c r="M1018" s="262" t="s">
        <v>19</v>
      </c>
      <c r="N1018" s="263" t="s">
        <v>43</v>
      </c>
      <c r="O1018" s="84"/>
      <c r="P1018" s="213">
        <f>O1018*H1018</f>
        <v>0</v>
      </c>
      <c r="Q1018" s="213">
        <v>0.00044999999999999999</v>
      </c>
      <c r="R1018" s="213">
        <f>Q1018*H1018</f>
        <v>0.010230300000000001</v>
      </c>
      <c r="S1018" s="213">
        <v>0</v>
      </c>
      <c r="T1018" s="214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15" t="s">
        <v>388</v>
      </c>
      <c r="AT1018" s="215" t="s">
        <v>201</v>
      </c>
      <c r="AU1018" s="215" t="s">
        <v>167</v>
      </c>
      <c r="AY1018" s="17" t="s">
        <v>157</v>
      </c>
      <c r="BE1018" s="216">
        <f>IF(N1018="základní",J1018,0)</f>
        <v>0</v>
      </c>
      <c r="BF1018" s="216">
        <f>IF(N1018="snížená",J1018,0)</f>
        <v>0</v>
      </c>
      <c r="BG1018" s="216">
        <f>IF(N1018="zákl. přenesená",J1018,0)</f>
        <v>0</v>
      </c>
      <c r="BH1018" s="216">
        <f>IF(N1018="sníž. přenesená",J1018,0)</f>
        <v>0</v>
      </c>
      <c r="BI1018" s="216">
        <f>IF(N1018="nulová",J1018,0)</f>
        <v>0</v>
      </c>
      <c r="BJ1018" s="17" t="s">
        <v>167</v>
      </c>
      <c r="BK1018" s="216">
        <f>ROUND(I1018*H1018,2)</f>
        <v>0</v>
      </c>
      <c r="BL1018" s="17" t="s">
        <v>314</v>
      </c>
      <c r="BM1018" s="215" t="s">
        <v>931</v>
      </c>
    </row>
    <row r="1019" s="2" customFormat="1">
      <c r="A1019" s="38"/>
      <c r="B1019" s="39"/>
      <c r="C1019" s="40"/>
      <c r="D1019" s="217" t="s">
        <v>169</v>
      </c>
      <c r="E1019" s="40"/>
      <c r="F1019" s="218" t="s">
        <v>930</v>
      </c>
      <c r="G1019" s="40"/>
      <c r="H1019" s="40"/>
      <c r="I1019" s="219"/>
      <c r="J1019" s="40"/>
      <c r="K1019" s="40"/>
      <c r="L1019" s="44"/>
      <c r="M1019" s="220"/>
      <c r="N1019" s="221"/>
      <c r="O1019" s="84"/>
      <c r="P1019" s="84"/>
      <c r="Q1019" s="84"/>
      <c r="R1019" s="84"/>
      <c r="S1019" s="84"/>
      <c r="T1019" s="85"/>
      <c r="U1019" s="38"/>
      <c r="V1019" s="38"/>
      <c r="W1019" s="38"/>
      <c r="X1019" s="38"/>
      <c r="Y1019" s="38"/>
      <c r="Z1019" s="38"/>
      <c r="AA1019" s="38"/>
      <c r="AB1019" s="38"/>
      <c r="AC1019" s="38"/>
      <c r="AD1019" s="38"/>
      <c r="AE1019" s="38"/>
      <c r="AT1019" s="17" t="s">
        <v>169</v>
      </c>
      <c r="AU1019" s="17" t="s">
        <v>167</v>
      </c>
    </row>
    <row r="1020" s="14" customFormat="1">
      <c r="A1020" s="14"/>
      <c r="B1020" s="232"/>
      <c r="C1020" s="233"/>
      <c r="D1020" s="217" t="s">
        <v>171</v>
      </c>
      <c r="E1020" s="234" t="s">
        <v>19</v>
      </c>
      <c r="F1020" s="235" t="s">
        <v>932</v>
      </c>
      <c r="G1020" s="233"/>
      <c r="H1020" s="236">
        <v>20.667000000000002</v>
      </c>
      <c r="I1020" s="237"/>
      <c r="J1020" s="233"/>
      <c r="K1020" s="233"/>
      <c r="L1020" s="238"/>
      <c r="M1020" s="239"/>
      <c r="N1020" s="240"/>
      <c r="O1020" s="240"/>
      <c r="P1020" s="240"/>
      <c r="Q1020" s="240"/>
      <c r="R1020" s="240"/>
      <c r="S1020" s="240"/>
      <c r="T1020" s="241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42" t="s">
        <v>171</v>
      </c>
      <c r="AU1020" s="242" t="s">
        <v>167</v>
      </c>
      <c r="AV1020" s="14" t="s">
        <v>167</v>
      </c>
      <c r="AW1020" s="14" t="s">
        <v>33</v>
      </c>
      <c r="AX1020" s="14" t="s">
        <v>79</v>
      </c>
      <c r="AY1020" s="242" t="s">
        <v>157</v>
      </c>
    </row>
    <row r="1021" s="14" customFormat="1">
      <c r="A1021" s="14"/>
      <c r="B1021" s="232"/>
      <c r="C1021" s="233"/>
      <c r="D1021" s="217" t="s">
        <v>171</v>
      </c>
      <c r="E1021" s="233"/>
      <c r="F1021" s="235" t="s">
        <v>933</v>
      </c>
      <c r="G1021" s="233"/>
      <c r="H1021" s="236">
        <v>22.734000000000002</v>
      </c>
      <c r="I1021" s="237"/>
      <c r="J1021" s="233"/>
      <c r="K1021" s="233"/>
      <c r="L1021" s="238"/>
      <c r="M1021" s="239"/>
      <c r="N1021" s="240"/>
      <c r="O1021" s="240"/>
      <c r="P1021" s="240"/>
      <c r="Q1021" s="240"/>
      <c r="R1021" s="240"/>
      <c r="S1021" s="240"/>
      <c r="T1021" s="241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42" t="s">
        <v>171</v>
      </c>
      <c r="AU1021" s="242" t="s">
        <v>167</v>
      </c>
      <c r="AV1021" s="14" t="s">
        <v>167</v>
      </c>
      <c r="AW1021" s="14" t="s">
        <v>4</v>
      </c>
      <c r="AX1021" s="14" t="s">
        <v>79</v>
      </c>
      <c r="AY1021" s="242" t="s">
        <v>157</v>
      </c>
    </row>
    <row r="1022" s="2" customFormat="1" ht="24.15" customHeight="1">
      <c r="A1022" s="38"/>
      <c r="B1022" s="39"/>
      <c r="C1022" s="204" t="s">
        <v>934</v>
      </c>
      <c r="D1022" s="204" t="s">
        <v>161</v>
      </c>
      <c r="E1022" s="205" t="s">
        <v>935</v>
      </c>
      <c r="F1022" s="206" t="s">
        <v>936</v>
      </c>
      <c r="G1022" s="207" t="s">
        <v>164</v>
      </c>
      <c r="H1022" s="208">
        <v>5.0599999999999996</v>
      </c>
      <c r="I1022" s="209"/>
      <c r="J1022" s="210">
        <f>ROUND(I1022*H1022,2)</f>
        <v>0</v>
      </c>
      <c r="K1022" s="206" t="s">
        <v>165</v>
      </c>
      <c r="L1022" s="44"/>
      <c r="M1022" s="211" t="s">
        <v>19</v>
      </c>
      <c r="N1022" s="212" t="s">
        <v>43</v>
      </c>
      <c r="O1022" s="84"/>
      <c r="P1022" s="213">
        <f>O1022*H1022</f>
        <v>0</v>
      </c>
      <c r="Q1022" s="213">
        <v>0</v>
      </c>
      <c r="R1022" s="213">
        <f>Q1022*H1022</f>
        <v>0</v>
      </c>
      <c r="S1022" s="213">
        <v>0.083169999999999994</v>
      </c>
      <c r="T1022" s="214">
        <f>S1022*H1022</f>
        <v>0.42084019999999994</v>
      </c>
      <c r="U1022" s="38"/>
      <c r="V1022" s="38"/>
      <c r="W1022" s="38"/>
      <c r="X1022" s="38"/>
      <c r="Y1022" s="38"/>
      <c r="Z1022" s="38"/>
      <c r="AA1022" s="38"/>
      <c r="AB1022" s="38"/>
      <c r="AC1022" s="38"/>
      <c r="AD1022" s="38"/>
      <c r="AE1022" s="38"/>
      <c r="AR1022" s="215" t="s">
        <v>314</v>
      </c>
      <c r="AT1022" s="215" t="s">
        <v>161</v>
      </c>
      <c r="AU1022" s="215" t="s">
        <v>167</v>
      </c>
      <c r="AY1022" s="17" t="s">
        <v>157</v>
      </c>
      <c r="BE1022" s="216">
        <f>IF(N1022="základní",J1022,0)</f>
        <v>0</v>
      </c>
      <c r="BF1022" s="216">
        <f>IF(N1022="snížená",J1022,0)</f>
        <v>0</v>
      </c>
      <c r="BG1022" s="216">
        <f>IF(N1022="zákl. přenesená",J1022,0)</f>
        <v>0</v>
      </c>
      <c r="BH1022" s="216">
        <f>IF(N1022="sníž. přenesená",J1022,0)</f>
        <v>0</v>
      </c>
      <c r="BI1022" s="216">
        <f>IF(N1022="nulová",J1022,0)</f>
        <v>0</v>
      </c>
      <c r="BJ1022" s="17" t="s">
        <v>167</v>
      </c>
      <c r="BK1022" s="216">
        <f>ROUND(I1022*H1022,2)</f>
        <v>0</v>
      </c>
      <c r="BL1022" s="17" t="s">
        <v>314</v>
      </c>
      <c r="BM1022" s="215" t="s">
        <v>937</v>
      </c>
    </row>
    <row r="1023" s="2" customFormat="1">
      <c r="A1023" s="38"/>
      <c r="B1023" s="39"/>
      <c r="C1023" s="40"/>
      <c r="D1023" s="217" t="s">
        <v>169</v>
      </c>
      <c r="E1023" s="40"/>
      <c r="F1023" s="218" t="s">
        <v>936</v>
      </c>
      <c r="G1023" s="40"/>
      <c r="H1023" s="40"/>
      <c r="I1023" s="219"/>
      <c r="J1023" s="40"/>
      <c r="K1023" s="40"/>
      <c r="L1023" s="44"/>
      <c r="M1023" s="220"/>
      <c r="N1023" s="221"/>
      <c r="O1023" s="84"/>
      <c r="P1023" s="84"/>
      <c r="Q1023" s="84"/>
      <c r="R1023" s="84"/>
      <c r="S1023" s="84"/>
      <c r="T1023" s="85"/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T1023" s="17" t="s">
        <v>169</v>
      </c>
      <c r="AU1023" s="17" t="s">
        <v>167</v>
      </c>
    </row>
    <row r="1024" s="13" customFormat="1">
      <c r="A1024" s="13"/>
      <c r="B1024" s="222"/>
      <c r="C1024" s="223"/>
      <c r="D1024" s="217" t="s">
        <v>171</v>
      </c>
      <c r="E1024" s="224" t="s">
        <v>19</v>
      </c>
      <c r="F1024" s="225" t="s">
        <v>232</v>
      </c>
      <c r="G1024" s="223"/>
      <c r="H1024" s="224" t="s">
        <v>19</v>
      </c>
      <c r="I1024" s="226"/>
      <c r="J1024" s="223"/>
      <c r="K1024" s="223"/>
      <c r="L1024" s="227"/>
      <c r="M1024" s="228"/>
      <c r="N1024" s="229"/>
      <c r="O1024" s="229"/>
      <c r="P1024" s="229"/>
      <c r="Q1024" s="229"/>
      <c r="R1024" s="229"/>
      <c r="S1024" s="229"/>
      <c r="T1024" s="230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1" t="s">
        <v>171</v>
      </c>
      <c r="AU1024" s="231" t="s">
        <v>167</v>
      </c>
      <c r="AV1024" s="13" t="s">
        <v>79</v>
      </c>
      <c r="AW1024" s="13" t="s">
        <v>33</v>
      </c>
      <c r="AX1024" s="13" t="s">
        <v>71</v>
      </c>
      <c r="AY1024" s="231" t="s">
        <v>157</v>
      </c>
    </row>
    <row r="1025" s="14" customFormat="1">
      <c r="A1025" s="14"/>
      <c r="B1025" s="232"/>
      <c r="C1025" s="233"/>
      <c r="D1025" s="217" t="s">
        <v>171</v>
      </c>
      <c r="E1025" s="234" t="s">
        <v>19</v>
      </c>
      <c r="F1025" s="235" t="s">
        <v>480</v>
      </c>
      <c r="G1025" s="233"/>
      <c r="H1025" s="236">
        <v>5.0599999999999996</v>
      </c>
      <c r="I1025" s="237"/>
      <c r="J1025" s="233"/>
      <c r="K1025" s="233"/>
      <c r="L1025" s="238"/>
      <c r="M1025" s="239"/>
      <c r="N1025" s="240"/>
      <c r="O1025" s="240"/>
      <c r="P1025" s="240"/>
      <c r="Q1025" s="240"/>
      <c r="R1025" s="240"/>
      <c r="S1025" s="240"/>
      <c r="T1025" s="241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42" t="s">
        <v>171</v>
      </c>
      <c r="AU1025" s="242" t="s">
        <v>167</v>
      </c>
      <c r="AV1025" s="14" t="s">
        <v>167</v>
      </c>
      <c r="AW1025" s="14" t="s">
        <v>33</v>
      </c>
      <c r="AX1025" s="14" t="s">
        <v>79</v>
      </c>
      <c r="AY1025" s="242" t="s">
        <v>157</v>
      </c>
    </row>
    <row r="1026" s="2" customFormat="1" ht="37.8" customHeight="1">
      <c r="A1026" s="38"/>
      <c r="B1026" s="39"/>
      <c r="C1026" s="204" t="s">
        <v>938</v>
      </c>
      <c r="D1026" s="204" t="s">
        <v>161</v>
      </c>
      <c r="E1026" s="205" t="s">
        <v>939</v>
      </c>
      <c r="F1026" s="206" t="s">
        <v>940</v>
      </c>
      <c r="G1026" s="207" t="s">
        <v>164</v>
      </c>
      <c r="H1026" s="208">
        <v>5.0599999999999996</v>
      </c>
      <c r="I1026" s="209"/>
      <c r="J1026" s="210">
        <f>ROUND(I1026*H1026,2)</f>
        <v>0</v>
      </c>
      <c r="K1026" s="206" t="s">
        <v>165</v>
      </c>
      <c r="L1026" s="44"/>
      <c r="M1026" s="211" t="s">
        <v>19</v>
      </c>
      <c r="N1026" s="212" t="s">
        <v>43</v>
      </c>
      <c r="O1026" s="84"/>
      <c r="P1026" s="213">
        <f>O1026*H1026</f>
        <v>0</v>
      </c>
      <c r="Q1026" s="213">
        <v>0.0068900000000000003</v>
      </c>
      <c r="R1026" s="213">
        <f>Q1026*H1026</f>
        <v>0.034863399999999996</v>
      </c>
      <c r="S1026" s="213">
        <v>0</v>
      </c>
      <c r="T1026" s="214">
        <f>S1026*H1026</f>
        <v>0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15" t="s">
        <v>314</v>
      </c>
      <c r="AT1026" s="215" t="s">
        <v>161</v>
      </c>
      <c r="AU1026" s="215" t="s">
        <v>167</v>
      </c>
      <c r="AY1026" s="17" t="s">
        <v>157</v>
      </c>
      <c r="BE1026" s="216">
        <f>IF(N1026="základní",J1026,0)</f>
        <v>0</v>
      </c>
      <c r="BF1026" s="216">
        <f>IF(N1026="snížená",J1026,0)</f>
        <v>0</v>
      </c>
      <c r="BG1026" s="216">
        <f>IF(N1026="zákl. přenesená",J1026,0)</f>
        <v>0</v>
      </c>
      <c r="BH1026" s="216">
        <f>IF(N1026="sníž. přenesená",J1026,0)</f>
        <v>0</v>
      </c>
      <c r="BI1026" s="216">
        <f>IF(N1026="nulová",J1026,0)</f>
        <v>0</v>
      </c>
      <c r="BJ1026" s="17" t="s">
        <v>167</v>
      </c>
      <c r="BK1026" s="216">
        <f>ROUND(I1026*H1026,2)</f>
        <v>0</v>
      </c>
      <c r="BL1026" s="17" t="s">
        <v>314</v>
      </c>
      <c r="BM1026" s="215" t="s">
        <v>941</v>
      </c>
    </row>
    <row r="1027" s="2" customFormat="1">
      <c r="A1027" s="38"/>
      <c r="B1027" s="39"/>
      <c r="C1027" s="40"/>
      <c r="D1027" s="217" t="s">
        <v>169</v>
      </c>
      <c r="E1027" s="40"/>
      <c r="F1027" s="218" t="s">
        <v>942</v>
      </c>
      <c r="G1027" s="40"/>
      <c r="H1027" s="40"/>
      <c r="I1027" s="219"/>
      <c r="J1027" s="40"/>
      <c r="K1027" s="40"/>
      <c r="L1027" s="44"/>
      <c r="M1027" s="220"/>
      <c r="N1027" s="221"/>
      <c r="O1027" s="84"/>
      <c r="P1027" s="84"/>
      <c r="Q1027" s="84"/>
      <c r="R1027" s="84"/>
      <c r="S1027" s="84"/>
      <c r="T1027" s="85"/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T1027" s="17" t="s">
        <v>169</v>
      </c>
      <c r="AU1027" s="17" t="s">
        <v>167</v>
      </c>
    </row>
    <row r="1028" s="13" customFormat="1">
      <c r="A1028" s="13"/>
      <c r="B1028" s="222"/>
      <c r="C1028" s="223"/>
      <c r="D1028" s="217" t="s">
        <v>171</v>
      </c>
      <c r="E1028" s="224" t="s">
        <v>19</v>
      </c>
      <c r="F1028" s="225" t="s">
        <v>232</v>
      </c>
      <c r="G1028" s="223"/>
      <c r="H1028" s="224" t="s">
        <v>19</v>
      </c>
      <c r="I1028" s="226"/>
      <c r="J1028" s="223"/>
      <c r="K1028" s="223"/>
      <c r="L1028" s="227"/>
      <c r="M1028" s="228"/>
      <c r="N1028" s="229"/>
      <c r="O1028" s="229"/>
      <c r="P1028" s="229"/>
      <c r="Q1028" s="229"/>
      <c r="R1028" s="229"/>
      <c r="S1028" s="229"/>
      <c r="T1028" s="230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1" t="s">
        <v>171</v>
      </c>
      <c r="AU1028" s="231" t="s">
        <v>167</v>
      </c>
      <c r="AV1028" s="13" t="s">
        <v>79</v>
      </c>
      <c r="AW1028" s="13" t="s">
        <v>33</v>
      </c>
      <c r="AX1028" s="13" t="s">
        <v>71</v>
      </c>
      <c r="AY1028" s="231" t="s">
        <v>157</v>
      </c>
    </row>
    <row r="1029" s="14" customFormat="1">
      <c r="A1029" s="14"/>
      <c r="B1029" s="232"/>
      <c r="C1029" s="233"/>
      <c r="D1029" s="217" t="s">
        <v>171</v>
      </c>
      <c r="E1029" s="234" t="s">
        <v>19</v>
      </c>
      <c r="F1029" s="235" t="s">
        <v>480</v>
      </c>
      <c r="G1029" s="233"/>
      <c r="H1029" s="236">
        <v>5.0599999999999996</v>
      </c>
      <c r="I1029" s="237"/>
      <c r="J1029" s="233"/>
      <c r="K1029" s="233"/>
      <c r="L1029" s="238"/>
      <c r="M1029" s="239"/>
      <c r="N1029" s="240"/>
      <c r="O1029" s="240"/>
      <c r="P1029" s="240"/>
      <c r="Q1029" s="240"/>
      <c r="R1029" s="240"/>
      <c r="S1029" s="240"/>
      <c r="T1029" s="241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42" t="s">
        <v>171</v>
      </c>
      <c r="AU1029" s="242" t="s">
        <v>167</v>
      </c>
      <c r="AV1029" s="14" t="s">
        <v>167</v>
      </c>
      <c r="AW1029" s="14" t="s">
        <v>33</v>
      </c>
      <c r="AX1029" s="14" t="s">
        <v>79</v>
      </c>
      <c r="AY1029" s="242" t="s">
        <v>157</v>
      </c>
    </row>
    <row r="1030" s="2" customFormat="1" ht="37.8" customHeight="1">
      <c r="A1030" s="38"/>
      <c r="B1030" s="39"/>
      <c r="C1030" s="254" t="s">
        <v>943</v>
      </c>
      <c r="D1030" s="254" t="s">
        <v>201</v>
      </c>
      <c r="E1030" s="255" t="s">
        <v>944</v>
      </c>
      <c r="F1030" s="256" t="s">
        <v>945</v>
      </c>
      <c r="G1030" s="257" t="s">
        <v>164</v>
      </c>
      <c r="H1030" s="258">
        <v>5.5659999999999998</v>
      </c>
      <c r="I1030" s="259"/>
      <c r="J1030" s="260">
        <f>ROUND(I1030*H1030,2)</f>
        <v>0</v>
      </c>
      <c r="K1030" s="256" t="s">
        <v>165</v>
      </c>
      <c r="L1030" s="261"/>
      <c r="M1030" s="262" t="s">
        <v>19</v>
      </c>
      <c r="N1030" s="263" t="s">
        <v>43</v>
      </c>
      <c r="O1030" s="84"/>
      <c r="P1030" s="213">
        <f>O1030*H1030</f>
        <v>0</v>
      </c>
      <c r="Q1030" s="213">
        <v>0.019199999999999998</v>
      </c>
      <c r="R1030" s="213">
        <f>Q1030*H1030</f>
        <v>0.10686719999999998</v>
      </c>
      <c r="S1030" s="213">
        <v>0</v>
      </c>
      <c r="T1030" s="214">
        <f>S1030*H1030</f>
        <v>0</v>
      </c>
      <c r="U1030" s="38"/>
      <c r="V1030" s="38"/>
      <c r="W1030" s="38"/>
      <c r="X1030" s="38"/>
      <c r="Y1030" s="38"/>
      <c r="Z1030" s="38"/>
      <c r="AA1030" s="38"/>
      <c r="AB1030" s="38"/>
      <c r="AC1030" s="38"/>
      <c r="AD1030" s="38"/>
      <c r="AE1030" s="38"/>
      <c r="AR1030" s="215" t="s">
        <v>388</v>
      </c>
      <c r="AT1030" s="215" t="s">
        <v>201</v>
      </c>
      <c r="AU1030" s="215" t="s">
        <v>167</v>
      </c>
      <c r="AY1030" s="17" t="s">
        <v>157</v>
      </c>
      <c r="BE1030" s="216">
        <f>IF(N1030="základní",J1030,0)</f>
        <v>0</v>
      </c>
      <c r="BF1030" s="216">
        <f>IF(N1030="snížená",J1030,0)</f>
        <v>0</v>
      </c>
      <c r="BG1030" s="216">
        <f>IF(N1030="zákl. přenesená",J1030,0)</f>
        <v>0</v>
      </c>
      <c r="BH1030" s="216">
        <f>IF(N1030="sníž. přenesená",J1030,0)</f>
        <v>0</v>
      </c>
      <c r="BI1030" s="216">
        <f>IF(N1030="nulová",J1030,0)</f>
        <v>0</v>
      </c>
      <c r="BJ1030" s="17" t="s">
        <v>167</v>
      </c>
      <c r="BK1030" s="216">
        <f>ROUND(I1030*H1030,2)</f>
        <v>0</v>
      </c>
      <c r="BL1030" s="17" t="s">
        <v>314</v>
      </c>
      <c r="BM1030" s="215" t="s">
        <v>946</v>
      </c>
    </row>
    <row r="1031" s="2" customFormat="1">
      <c r="A1031" s="38"/>
      <c r="B1031" s="39"/>
      <c r="C1031" s="40"/>
      <c r="D1031" s="217" t="s">
        <v>169</v>
      </c>
      <c r="E1031" s="40"/>
      <c r="F1031" s="218" t="s">
        <v>945</v>
      </c>
      <c r="G1031" s="40"/>
      <c r="H1031" s="40"/>
      <c r="I1031" s="219"/>
      <c r="J1031" s="40"/>
      <c r="K1031" s="40"/>
      <c r="L1031" s="44"/>
      <c r="M1031" s="220"/>
      <c r="N1031" s="221"/>
      <c r="O1031" s="84"/>
      <c r="P1031" s="84"/>
      <c r="Q1031" s="84"/>
      <c r="R1031" s="84"/>
      <c r="S1031" s="84"/>
      <c r="T1031" s="85"/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T1031" s="17" t="s">
        <v>169</v>
      </c>
      <c r="AU1031" s="17" t="s">
        <v>167</v>
      </c>
    </row>
    <row r="1032" s="14" customFormat="1">
      <c r="A1032" s="14"/>
      <c r="B1032" s="232"/>
      <c r="C1032" s="233"/>
      <c r="D1032" s="217" t="s">
        <v>171</v>
      </c>
      <c r="E1032" s="233"/>
      <c r="F1032" s="235" t="s">
        <v>947</v>
      </c>
      <c r="G1032" s="233"/>
      <c r="H1032" s="236">
        <v>5.5659999999999998</v>
      </c>
      <c r="I1032" s="237"/>
      <c r="J1032" s="233"/>
      <c r="K1032" s="233"/>
      <c r="L1032" s="238"/>
      <c r="M1032" s="239"/>
      <c r="N1032" s="240"/>
      <c r="O1032" s="240"/>
      <c r="P1032" s="240"/>
      <c r="Q1032" s="240"/>
      <c r="R1032" s="240"/>
      <c r="S1032" s="240"/>
      <c r="T1032" s="241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42" t="s">
        <v>171</v>
      </c>
      <c r="AU1032" s="242" t="s">
        <v>167</v>
      </c>
      <c r="AV1032" s="14" t="s">
        <v>167</v>
      </c>
      <c r="AW1032" s="14" t="s">
        <v>4</v>
      </c>
      <c r="AX1032" s="14" t="s">
        <v>79</v>
      </c>
      <c r="AY1032" s="242" t="s">
        <v>157</v>
      </c>
    </row>
    <row r="1033" s="2" customFormat="1" ht="14.4" customHeight="1">
      <c r="A1033" s="38"/>
      <c r="B1033" s="39"/>
      <c r="C1033" s="204" t="s">
        <v>948</v>
      </c>
      <c r="D1033" s="204" t="s">
        <v>161</v>
      </c>
      <c r="E1033" s="205" t="s">
        <v>949</v>
      </c>
      <c r="F1033" s="206" t="s">
        <v>950</v>
      </c>
      <c r="G1033" s="207" t="s">
        <v>754</v>
      </c>
      <c r="H1033" s="208">
        <v>2</v>
      </c>
      <c r="I1033" s="209"/>
      <c r="J1033" s="210">
        <f>ROUND(I1033*H1033,2)</f>
        <v>0</v>
      </c>
      <c r="K1033" s="206" t="s">
        <v>165</v>
      </c>
      <c r="L1033" s="44"/>
      <c r="M1033" s="211" t="s">
        <v>19</v>
      </c>
      <c r="N1033" s="212" t="s">
        <v>43</v>
      </c>
      <c r="O1033" s="84"/>
      <c r="P1033" s="213">
        <f>O1033*H1033</f>
        <v>0</v>
      </c>
      <c r="Q1033" s="213">
        <v>0.00021000000000000001</v>
      </c>
      <c r="R1033" s="213">
        <f>Q1033*H1033</f>
        <v>0.00042000000000000002</v>
      </c>
      <c r="S1033" s="213">
        <v>0</v>
      </c>
      <c r="T1033" s="214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15" t="s">
        <v>314</v>
      </c>
      <c r="AT1033" s="215" t="s">
        <v>161</v>
      </c>
      <c r="AU1033" s="215" t="s">
        <v>167</v>
      </c>
      <c r="AY1033" s="17" t="s">
        <v>157</v>
      </c>
      <c r="BE1033" s="216">
        <f>IF(N1033="základní",J1033,0)</f>
        <v>0</v>
      </c>
      <c r="BF1033" s="216">
        <f>IF(N1033="snížená",J1033,0)</f>
        <v>0</v>
      </c>
      <c r="BG1033" s="216">
        <f>IF(N1033="zákl. přenesená",J1033,0)</f>
        <v>0</v>
      </c>
      <c r="BH1033" s="216">
        <f>IF(N1033="sníž. přenesená",J1033,0)</f>
        <v>0</v>
      </c>
      <c r="BI1033" s="216">
        <f>IF(N1033="nulová",J1033,0)</f>
        <v>0</v>
      </c>
      <c r="BJ1033" s="17" t="s">
        <v>167</v>
      </c>
      <c r="BK1033" s="216">
        <f>ROUND(I1033*H1033,2)</f>
        <v>0</v>
      </c>
      <c r="BL1033" s="17" t="s">
        <v>314</v>
      </c>
      <c r="BM1033" s="215" t="s">
        <v>951</v>
      </c>
    </row>
    <row r="1034" s="2" customFormat="1">
      <c r="A1034" s="38"/>
      <c r="B1034" s="39"/>
      <c r="C1034" s="40"/>
      <c r="D1034" s="217" t="s">
        <v>169</v>
      </c>
      <c r="E1034" s="40"/>
      <c r="F1034" s="218" t="s">
        <v>952</v>
      </c>
      <c r="G1034" s="40"/>
      <c r="H1034" s="40"/>
      <c r="I1034" s="219"/>
      <c r="J1034" s="40"/>
      <c r="K1034" s="40"/>
      <c r="L1034" s="44"/>
      <c r="M1034" s="220"/>
      <c r="N1034" s="221"/>
      <c r="O1034" s="84"/>
      <c r="P1034" s="84"/>
      <c r="Q1034" s="84"/>
      <c r="R1034" s="84"/>
      <c r="S1034" s="84"/>
      <c r="T1034" s="85"/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T1034" s="17" t="s">
        <v>169</v>
      </c>
      <c r="AU1034" s="17" t="s">
        <v>167</v>
      </c>
    </row>
    <row r="1035" s="2" customFormat="1" ht="14.4" customHeight="1">
      <c r="A1035" s="38"/>
      <c r="B1035" s="39"/>
      <c r="C1035" s="204" t="s">
        <v>953</v>
      </c>
      <c r="D1035" s="204" t="s">
        <v>161</v>
      </c>
      <c r="E1035" s="205" t="s">
        <v>954</v>
      </c>
      <c r="F1035" s="206" t="s">
        <v>955</v>
      </c>
      <c r="G1035" s="207" t="s">
        <v>274</v>
      </c>
      <c r="H1035" s="208">
        <v>6.2000000000000002</v>
      </c>
      <c r="I1035" s="209"/>
      <c r="J1035" s="210">
        <f>ROUND(I1035*H1035,2)</f>
        <v>0</v>
      </c>
      <c r="K1035" s="206" t="s">
        <v>165</v>
      </c>
      <c r="L1035" s="44"/>
      <c r="M1035" s="211" t="s">
        <v>19</v>
      </c>
      <c r="N1035" s="212" t="s">
        <v>43</v>
      </c>
      <c r="O1035" s="84"/>
      <c r="P1035" s="213">
        <f>O1035*H1035</f>
        <v>0</v>
      </c>
      <c r="Q1035" s="213">
        <v>0.00032000000000000003</v>
      </c>
      <c r="R1035" s="213">
        <f>Q1035*H1035</f>
        <v>0.0019840000000000001</v>
      </c>
      <c r="S1035" s="213">
        <v>0</v>
      </c>
      <c r="T1035" s="214">
        <f>S1035*H1035</f>
        <v>0</v>
      </c>
      <c r="U1035" s="38"/>
      <c r="V1035" s="38"/>
      <c r="W1035" s="38"/>
      <c r="X1035" s="38"/>
      <c r="Y1035" s="38"/>
      <c r="Z1035" s="38"/>
      <c r="AA1035" s="38"/>
      <c r="AB1035" s="38"/>
      <c r="AC1035" s="38"/>
      <c r="AD1035" s="38"/>
      <c r="AE1035" s="38"/>
      <c r="AR1035" s="215" t="s">
        <v>314</v>
      </c>
      <c r="AT1035" s="215" t="s">
        <v>161</v>
      </c>
      <c r="AU1035" s="215" t="s">
        <v>167</v>
      </c>
      <c r="AY1035" s="17" t="s">
        <v>157</v>
      </c>
      <c r="BE1035" s="216">
        <f>IF(N1035="základní",J1035,0)</f>
        <v>0</v>
      </c>
      <c r="BF1035" s="216">
        <f>IF(N1035="snížená",J1035,0)</f>
        <v>0</v>
      </c>
      <c r="BG1035" s="216">
        <f>IF(N1035="zákl. přenesená",J1035,0)</f>
        <v>0</v>
      </c>
      <c r="BH1035" s="216">
        <f>IF(N1035="sníž. přenesená",J1035,0)</f>
        <v>0</v>
      </c>
      <c r="BI1035" s="216">
        <f>IF(N1035="nulová",J1035,0)</f>
        <v>0</v>
      </c>
      <c r="BJ1035" s="17" t="s">
        <v>167</v>
      </c>
      <c r="BK1035" s="216">
        <f>ROUND(I1035*H1035,2)</f>
        <v>0</v>
      </c>
      <c r="BL1035" s="17" t="s">
        <v>314</v>
      </c>
      <c r="BM1035" s="215" t="s">
        <v>956</v>
      </c>
    </row>
    <row r="1036" s="2" customFormat="1">
      <c r="A1036" s="38"/>
      <c r="B1036" s="39"/>
      <c r="C1036" s="40"/>
      <c r="D1036" s="217" t="s">
        <v>169</v>
      </c>
      <c r="E1036" s="40"/>
      <c r="F1036" s="218" t="s">
        <v>957</v>
      </c>
      <c r="G1036" s="40"/>
      <c r="H1036" s="40"/>
      <c r="I1036" s="219"/>
      <c r="J1036" s="40"/>
      <c r="K1036" s="40"/>
      <c r="L1036" s="44"/>
      <c r="M1036" s="220"/>
      <c r="N1036" s="221"/>
      <c r="O1036" s="84"/>
      <c r="P1036" s="84"/>
      <c r="Q1036" s="84"/>
      <c r="R1036" s="84"/>
      <c r="S1036" s="84"/>
      <c r="T1036" s="85"/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T1036" s="17" t="s">
        <v>169</v>
      </c>
      <c r="AU1036" s="17" t="s">
        <v>167</v>
      </c>
    </row>
    <row r="1037" s="13" customFormat="1">
      <c r="A1037" s="13"/>
      <c r="B1037" s="222"/>
      <c r="C1037" s="223"/>
      <c r="D1037" s="217" t="s">
        <v>171</v>
      </c>
      <c r="E1037" s="224" t="s">
        <v>19</v>
      </c>
      <c r="F1037" s="225" t="s">
        <v>624</v>
      </c>
      <c r="G1037" s="223"/>
      <c r="H1037" s="224" t="s">
        <v>19</v>
      </c>
      <c r="I1037" s="226"/>
      <c r="J1037" s="223"/>
      <c r="K1037" s="223"/>
      <c r="L1037" s="227"/>
      <c r="M1037" s="228"/>
      <c r="N1037" s="229"/>
      <c r="O1037" s="229"/>
      <c r="P1037" s="229"/>
      <c r="Q1037" s="229"/>
      <c r="R1037" s="229"/>
      <c r="S1037" s="229"/>
      <c r="T1037" s="230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31" t="s">
        <v>171</v>
      </c>
      <c r="AU1037" s="231" t="s">
        <v>167</v>
      </c>
      <c r="AV1037" s="13" t="s">
        <v>79</v>
      </c>
      <c r="AW1037" s="13" t="s">
        <v>33</v>
      </c>
      <c r="AX1037" s="13" t="s">
        <v>71</v>
      </c>
      <c r="AY1037" s="231" t="s">
        <v>157</v>
      </c>
    </row>
    <row r="1038" s="14" customFormat="1">
      <c r="A1038" s="14"/>
      <c r="B1038" s="232"/>
      <c r="C1038" s="233"/>
      <c r="D1038" s="217" t="s">
        <v>171</v>
      </c>
      <c r="E1038" s="234" t="s">
        <v>19</v>
      </c>
      <c r="F1038" s="235" t="s">
        <v>922</v>
      </c>
      <c r="G1038" s="233"/>
      <c r="H1038" s="236">
        <v>6.2000000000000002</v>
      </c>
      <c r="I1038" s="237"/>
      <c r="J1038" s="233"/>
      <c r="K1038" s="233"/>
      <c r="L1038" s="238"/>
      <c r="M1038" s="239"/>
      <c r="N1038" s="240"/>
      <c r="O1038" s="240"/>
      <c r="P1038" s="240"/>
      <c r="Q1038" s="240"/>
      <c r="R1038" s="240"/>
      <c r="S1038" s="240"/>
      <c r="T1038" s="241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42" t="s">
        <v>171</v>
      </c>
      <c r="AU1038" s="242" t="s">
        <v>167</v>
      </c>
      <c r="AV1038" s="14" t="s">
        <v>167</v>
      </c>
      <c r="AW1038" s="14" t="s">
        <v>33</v>
      </c>
      <c r="AX1038" s="14" t="s">
        <v>79</v>
      </c>
      <c r="AY1038" s="242" t="s">
        <v>157</v>
      </c>
    </row>
    <row r="1039" s="2" customFormat="1" ht="24.15" customHeight="1">
      <c r="A1039" s="38"/>
      <c r="B1039" s="39"/>
      <c r="C1039" s="204" t="s">
        <v>958</v>
      </c>
      <c r="D1039" s="204" t="s">
        <v>161</v>
      </c>
      <c r="E1039" s="205" t="s">
        <v>959</v>
      </c>
      <c r="F1039" s="206" t="s">
        <v>960</v>
      </c>
      <c r="G1039" s="207" t="s">
        <v>274</v>
      </c>
      <c r="H1039" s="208">
        <v>6.7999999999999998</v>
      </c>
      <c r="I1039" s="209"/>
      <c r="J1039" s="210">
        <f>ROUND(I1039*H1039,2)</f>
        <v>0</v>
      </c>
      <c r="K1039" s="206" t="s">
        <v>165</v>
      </c>
      <c r="L1039" s="44"/>
      <c r="M1039" s="211" t="s">
        <v>19</v>
      </c>
      <c r="N1039" s="212" t="s">
        <v>43</v>
      </c>
      <c r="O1039" s="84"/>
      <c r="P1039" s="213">
        <f>O1039*H1039</f>
        <v>0</v>
      </c>
      <c r="Q1039" s="213">
        <v>0.00033</v>
      </c>
      <c r="R1039" s="213">
        <f>Q1039*H1039</f>
        <v>0.0022439999999999999</v>
      </c>
      <c r="S1039" s="213">
        <v>0</v>
      </c>
      <c r="T1039" s="214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15" t="s">
        <v>314</v>
      </c>
      <c r="AT1039" s="215" t="s">
        <v>161</v>
      </c>
      <c r="AU1039" s="215" t="s">
        <v>167</v>
      </c>
      <c r="AY1039" s="17" t="s">
        <v>157</v>
      </c>
      <c r="BE1039" s="216">
        <f>IF(N1039="základní",J1039,0)</f>
        <v>0</v>
      </c>
      <c r="BF1039" s="216">
        <f>IF(N1039="snížená",J1039,0)</f>
        <v>0</v>
      </c>
      <c r="BG1039" s="216">
        <f>IF(N1039="zákl. přenesená",J1039,0)</f>
        <v>0</v>
      </c>
      <c r="BH1039" s="216">
        <f>IF(N1039="sníž. přenesená",J1039,0)</f>
        <v>0</v>
      </c>
      <c r="BI1039" s="216">
        <f>IF(N1039="nulová",J1039,0)</f>
        <v>0</v>
      </c>
      <c r="BJ1039" s="17" t="s">
        <v>167</v>
      </c>
      <c r="BK1039" s="216">
        <f>ROUND(I1039*H1039,2)</f>
        <v>0</v>
      </c>
      <c r="BL1039" s="17" t="s">
        <v>314</v>
      </c>
      <c r="BM1039" s="215" t="s">
        <v>961</v>
      </c>
    </row>
    <row r="1040" s="2" customFormat="1">
      <c r="A1040" s="38"/>
      <c r="B1040" s="39"/>
      <c r="C1040" s="40"/>
      <c r="D1040" s="217" t="s">
        <v>169</v>
      </c>
      <c r="E1040" s="40"/>
      <c r="F1040" s="218" t="s">
        <v>962</v>
      </c>
      <c r="G1040" s="40"/>
      <c r="H1040" s="40"/>
      <c r="I1040" s="219"/>
      <c r="J1040" s="40"/>
      <c r="K1040" s="40"/>
      <c r="L1040" s="44"/>
      <c r="M1040" s="220"/>
      <c r="N1040" s="221"/>
      <c r="O1040" s="84"/>
      <c r="P1040" s="84"/>
      <c r="Q1040" s="84"/>
      <c r="R1040" s="84"/>
      <c r="S1040" s="84"/>
      <c r="T1040" s="85"/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T1040" s="17" t="s">
        <v>169</v>
      </c>
      <c r="AU1040" s="17" t="s">
        <v>167</v>
      </c>
    </row>
    <row r="1041" s="13" customFormat="1">
      <c r="A1041" s="13"/>
      <c r="B1041" s="222"/>
      <c r="C1041" s="223"/>
      <c r="D1041" s="217" t="s">
        <v>171</v>
      </c>
      <c r="E1041" s="224" t="s">
        <v>19</v>
      </c>
      <c r="F1041" s="225" t="s">
        <v>232</v>
      </c>
      <c r="G1041" s="223"/>
      <c r="H1041" s="224" t="s">
        <v>19</v>
      </c>
      <c r="I1041" s="226"/>
      <c r="J1041" s="223"/>
      <c r="K1041" s="223"/>
      <c r="L1041" s="227"/>
      <c r="M1041" s="228"/>
      <c r="N1041" s="229"/>
      <c r="O1041" s="229"/>
      <c r="P1041" s="229"/>
      <c r="Q1041" s="229"/>
      <c r="R1041" s="229"/>
      <c r="S1041" s="229"/>
      <c r="T1041" s="230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1" t="s">
        <v>171</v>
      </c>
      <c r="AU1041" s="231" t="s">
        <v>167</v>
      </c>
      <c r="AV1041" s="13" t="s">
        <v>79</v>
      </c>
      <c r="AW1041" s="13" t="s">
        <v>33</v>
      </c>
      <c r="AX1041" s="13" t="s">
        <v>71</v>
      </c>
      <c r="AY1041" s="231" t="s">
        <v>157</v>
      </c>
    </row>
    <row r="1042" s="14" customFormat="1">
      <c r="A1042" s="14"/>
      <c r="B1042" s="232"/>
      <c r="C1042" s="233"/>
      <c r="D1042" s="217" t="s">
        <v>171</v>
      </c>
      <c r="E1042" s="234" t="s">
        <v>19</v>
      </c>
      <c r="F1042" s="235" t="s">
        <v>861</v>
      </c>
      <c r="G1042" s="233"/>
      <c r="H1042" s="236">
        <v>6.7999999999999998</v>
      </c>
      <c r="I1042" s="237"/>
      <c r="J1042" s="233"/>
      <c r="K1042" s="233"/>
      <c r="L1042" s="238"/>
      <c r="M1042" s="239"/>
      <c r="N1042" s="240"/>
      <c r="O1042" s="240"/>
      <c r="P1042" s="240"/>
      <c r="Q1042" s="240"/>
      <c r="R1042" s="240"/>
      <c r="S1042" s="240"/>
      <c r="T1042" s="241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42" t="s">
        <v>171</v>
      </c>
      <c r="AU1042" s="242" t="s">
        <v>167</v>
      </c>
      <c r="AV1042" s="14" t="s">
        <v>167</v>
      </c>
      <c r="AW1042" s="14" t="s">
        <v>33</v>
      </c>
      <c r="AX1042" s="14" t="s">
        <v>79</v>
      </c>
      <c r="AY1042" s="242" t="s">
        <v>157</v>
      </c>
    </row>
    <row r="1043" s="2" customFormat="1" ht="24.15" customHeight="1">
      <c r="A1043" s="38"/>
      <c r="B1043" s="39"/>
      <c r="C1043" s="204" t="s">
        <v>963</v>
      </c>
      <c r="D1043" s="204" t="s">
        <v>161</v>
      </c>
      <c r="E1043" s="205" t="s">
        <v>964</v>
      </c>
      <c r="F1043" s="206" t="s">
        <v>965</v>
      </c>
      <c r="G1043" s="207" t="s">
        <v>629</v>
      </c>
      <c r="H1043" s="264"/>
      <c r="I1043" s="209"/>
      <c r="J1043" s="210">
        <f>ROUND(I1043*H1043,2)</f>
        <v>0</v>
      </c>
      <c r="K1043" s="206" t="s">
        <v>165</v>
      </c>
      <c r="L1043" s="44"/>
      <c r="M1043" s="211" t="s">
        <v>19</v>
      </c>
      <c r="N1043" s="212" t="s">
        <v>43</v>
      </c>
      <c r="O1043" s="84"/>
      <c r="P1043" s="213">
        <f>O1043*H1043</f>
        <v>0</v>
      </c>
      <c r="Q1043" s="213">
        <v>0</v>
      </c>
      <c r="R1043" s="213">
        <f>Q1043*H1043</f>
        <v>0</v>
      </c>
      <c r="S1043" s="213">
        <v>0</v>
      </c>
      <c r="T1043" s="214">
        <f>S1043*H1043</f>
        <v>0</v>
      </c>
      <c r="U1043" s="38"/>
      <c r="V1043" s="38"/>
      <c r="W1043" s="38"/>
      <c r="X1043" s="38"/>
      <c r="Y1043" s="38"/>
      <c r="Z1043" s="38"/>
      <c r="AA1043" s="38"/>
      <c r="AB1043" s="38"/>
      <c r="AC1043" s="38"/>
      <c r="AD1043" s="38"/>
      <c r="AE1043" s="38"/>
      <c r="AR1043" s="215" t="s">
        <v>314</v>
      </c>
      <c r="AT1043" s="215" t="s">
        <v>161</v>
      </c>
      <c r="AU1043" s="215" t="s">
        <v>167</v>
      </c>
      <c r="AY1043" s="17" t="s">
        <v>157</v>
      </c>
      <c r="BE1043" s="216">
        <f>IF(N1043="základní",J1043,0)</f>
        <v>0</v>
      </c>
      <c r="BF1043" s="216">
        <f>IF(N1043="snížená",J1043,0)</f>
        <v>0</v>
      </c>
      <c r="BG1043" s="216">
        <f>IF(N1043="zákl. přenesená",J1043,0)</f>
        <v>0</v>
      </c>
      <c r="BH1043" s="216">
        <f>IF(N1043="sníž. přenesená",J1043,0)</f>
        <v>0</v>
      </c>
      <c r="BI1043" s="216">
        <f>IF(N1043="nulová",J1043,0)</f>
        <v>0</v>
      </c>
      <c r="BJ1043" s="17" t="s">
        <v>167</v>
      </c>
      <c r="BK1043" s="216">
        <f>ROUND(I1043*H1043,2)</f>
        <v>0</v>
      </c>
      <c r="BL1043" s="17" t="s">
        <v>314</v>
      </c>
      <c r="BM1043" s="215" t="s">
        <v>966</v>
      </c>
    </row>
    <row r="1044" s="2" customFormat="1">
      <c r="A1044" s="38"/>
      <c r="B1044" s="39"/>
      <c r="C1044" s="40"/>
      <c r="D1044" s="217" t="s">
        <v>169</v>
      </c>
      <c r="E1044" s="40"/>
      <c r="F1044" s="218" t="s">
        <v>967</v>
      </c>
      <c r="G1044" s="40"/>
      <c r="H1044" s="40"/>
      <c r="I1044" s="219"/>
      <c r="J1044" s="40"/>
      <c r="K1044" s="40"/>
      <c r="L1044" s="44"/>
      <c r="M1044" s="220"/>
      <c r="N1044" s="221"/>
      <c r="O1044" s="84"/>
      <c r="P1044" s="84"/>
      <c r="Q1044" s="84"/>
      <c r="R1044" s="84"/>
      <c r="S1044" s="84"/>
      <c r="T1044" s="85"/>
      <c r="U1044" s="38"/>
      <c r="V1044" s="38"/>
      <c r="W1044" s="38"/>
      <c r="X1044" s="38"/>
      <c r="Y1044" s="38"/>
      <c r="Z1044" s="38"/>
      <c r="AA1044" s="38"/>
      <c r="AB1044" s="38"/>
      <c r="AC1044" s="38"/>
      <c r="AD1044" s="38"/>
      <c r="AE1044" s="38"/>
      <c r="AT1044" s="17" t="s">
        <v>169</v>
      </c>
      <c r="AU1044" s="17" t="s">
        <v>167</v>
      </c>
    </row>
    <row r="1045" s="12" customFormat="1" ht="22.8" customHeight="1">
      <c r="A1045" s="12"/>
      <c r="B1045" s="188"/>
      <c r="C1045" s="189"/>
      <c r="D1045" s="190" t="s">
        <v>70</v>
      </c>
      <c r="E1045" s="202" t="s">
        <v>968</v>
      </c>
      <c r="F1045" s="202" t="s">
        <v>969</v>
      </c>
      <c r="G1045" s="189"/>
      <c r="H1045" s="189"/>
      <c r="I1045" s="192"/>
      <c r="J1045" s="203">
        <f>BK1045</f>
        <v>0</v>
      </c>
      <c r="K1045" s="189"/>
      <c r="L1045" s="194"/>
      <c r="M1045" s="195"/>
      <c r="N1045" s="196"/>
      <c r="O1045" s="196"/>
      <c r="P1045" s="197">
        <f>SUM(P1046:P1068)</f>
        <v>0</v>
      </c>
      <c r="Q1045" s="196"/>
      <c r="R1045" s="197">
        <f>SUM(R1046:R1068)</f>
        <v>0.29632899999999995</v>
      </c>
      <c r="S1045" s="196"/>
      <c r="T1045" s="198">
        <f>SUM(T1046:T1068)</f>
        <v>0</v>
      </c>
      <c r="U1045" s="12"/>
      <c r="V1045" s="12"/>
      <c r="W1045" s="12"/>
      <c r="X1045" s="12"/>
      <c r="Y1045" s="12"/>
      <c r="Z1045" s="12"/>
      <c r="AA1045" s="12"/>
      <c r="AB1045" s="12"/>
      <c r="AC1045" s="12"/>
      <c r="AD1045" s="12"/>
      <c r="AE1045" s="12"/>
      <c r="AR1045" s="199" t="s">
        <v>167</v>
      </c>
      <c r="AT1045" s="200" t="s">
        <v>70</v>
      </c>
      <c r="AU1045" s="200" t="s">
        <v>79</v>
      </c>
      <c r="AY1045" s="199" t="s">
        <v>157</v>
      </c>
      <c r="BK1045" s="201">
        <f>SUM(BK1046:BK1068)</f>
        <v>0</v>
      </c>
    </row>
    <row r="1046" s="2" customFormat="1" ht="14.4" customHeight="1">
      <c r="A1046" s="38"/>
      <c r="B1046" s="39"/>
      <c r="C1046" s="204" t="s">
        <v>970</v>
      </c>
      <c r="D1046" s="204" t="s">
        <v>161</v>
      </c>
      <c r="E1046" s="205" t="s">
        <v>971</v>
      </c>
      <c r="F1046" s="206" t="s">
        <v>972</v>
      </c>
      <c r="G1046" s="207" t="s">
        <v>164</v>
      </c>
      <c r="H1046" s="208">
        <v>7.9000000000000004</v>
      </c>
      <c r="I1046" s="209"/>
      <c r="J1046" s="210">
        <f>ROUND(I1046*H1046,2)</f>
        <v>0</v>
      </c>
      <c r="K1046" s="206" t="s">
        <v>165</v>
      </c>
      <c r="L1046" s="44"/>
      <c r="M1046" s="211" t="s">
        <v>19</v>
      </c>
      <c r="N1046" s="212" t="s">
        <v>43</v>
      </c>
      <c r="O1046" s="84"/>
      <c r="P1046" s="213">
        <f>O1046*H1046</f>
        <v>0</v>
      </c>
      <c r="Q1046" s="213">
        <v>0.00029999999999999997</v>
      </c>
      <c r="R1046" s="213">
        <f>Q1046*H1046</f>
        <v>0.0023699999999999997</v>
      </c>
      <c r="S1046" s="213">
        <v>0</v>
      </c>
      <c r="T1046" s="214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15" t="s">
        <v>314</v>
      </c>
      <c r="AT1046" s="215" t="s">
        <v>161</v>
      </c>
      <c r="AU1046" s="215" t="s">
        <v>167</v>
      </c>
      <c r="AY1046" s="17" t="s">
        <v>157</v>
      </c>
      <c r="BE1046" s="216">
        <f>IF(N1046="základní",J1046,0)</f>
        <v>0</v>
      </c>
      <c r="BF1046" s="216">
        <f>IF(N1046="snížená",J1046,0)</f>
        <v>0</v>
      </c>
      <c r="BG1046" s="216">
        <f>IF(N1046="zákl. přenesená",J1046,0)</f>
        <v>0</v>
      </c>
      <c r="BH1046" s="216">
        <f>IF(N1046="sníž. přenesená",J1046,0)</f>
        <v>0</v>
      </c>
      <c r="BI1046" s="216">
        <f>IF(N1046="nulová",J1046,0)</f>
        <v>0</v>
      </c>
      <c r="BJ1046" s="17" t="s">
        <v>167</v>
      </c>
      <c r="BK1046" s="216">
        <f>ROUND(I1046*H1046,2)</f>
        <v>0</v>
      </c>
      <c r="BL1046" s="17" t="s">
        <v>314</v>
      </c>
      <c r="BM1046" s="215" t="s">
        <v>973</v>
      </c>
    </row>
    <row r="1047" s="2" customFormat="1">
      <c r="A1047" s="38"/>
      <c r="B1047" s="39"/>
      <c r="C1047" s="40"/>
      <c r="D1047" s="217" t="s">
        <v>169</v>
      </c>
      <c r="E1047" s="40"/>
      <c r="F1047" s="218" t="s">
        <v>974</v>
      </c>
      <c r="G1047" s="40"/>
      <c r="H1047" s="40"/>
      <c r="I1047" s="219"/>
      <c r="J1047" s="40"/>
      <c r="K1047" s="40"/>
      <c r="L1047" s="44"/>
      <c r="M1047" s="220"/>
      <c r="N1047" s="221"/>
      <c r="O1047" s="84"/>
      <c r="P1047" s="84"/>
      <c r="Q1047" s="84"/>
      <c r="R1047" s="84"/>
      <c r="S1047" s="84"/>
      <c r="T1047" s="85"/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T1047" s="17" t="s">
        <v>169</v>
      </c>
      <c r="AU1047" s="17" t="s">
        <v>167</v>
      </c>
    </row>
    <row r="1048" s="13" customFormat="1">
      <c r="A1048" s="13"/>
      <c r="B1048" s="222"/>
      <c r="C1048" s="223"/>
      <c r="D1048" s="217" t="s">
        <v>171</v>
      </c>
      <c r="E1048" s="224" t="s">
        <v>19</v>
      </c>
      <c r="F1048" s="225" t="s">
        <v>975</v>
      </c>
      <c r="G1048" s="223"/>
      <c r="H1048" s="224" t="s">
        <v>19</v>
      </c>
      <c r="I1048" s="226"/>
      <c r="J1048" s="223"/>
      <c r="K1048" s="223"/>
      <c r="L1048" s="227"/>
      <c r="M1048" s="228"/>
      <c r="N1048" s="229"/>
      <c r="O1048" s="229"/>
      <c r="P1048" s="229"/>
      <c r="Q1048" s="229"/>
      <c r="R1048" s="229"/>
      <c r="S1048" s="229"/>
      <c r="T1048" s="230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31" t="s">
        <v>171</v>
      </c>
      <c r="AU1048" s="231" t="s">
        <v>167</v>
      </c>
      <c r="AV1048" s="13" t="s">
        <v>79</v>
      </c>
      <c r="AW1048" s="13" t="s">
        <v>33</v>
      </c>
      <c r="AX1048" s="13" t="s">
        <v>71</v>
      </c>
      <c r="AY1048" s="231" t="s">
        <v>157</v>
      </c>
    </row>
    <row r="1049" s="14" customFormat="1">
      <c r="A1049" s="14"/>
      <c r="B1049" s="232"/>
      <c r="C1049" s="233"/>
      <c r="D1049" s="217" t="s">
        <v>171</v>
      </c>
      <c r="E1049" s="234" t="s">
        <v>19</v>
      </c>
      <c r="F1049" s="235" t="s">
        <v>976</v>
      </c>
      <c r="G1049" s="233"/>
      <c r="H1049" s="236">
        <v>9.5</v>
      </c>
      <c r="I1049" s="237"/>
      <c r="J1049" s="233"/>
      <c r="K1049" s="233"/>
      <c r="L1049" s="238"/>
      <c r="M1049" s="239"/>
      <c r="N1049" s="240"/>
      <c r="O1049" s="240"/>
      <c r="P1049" s="240"/>
      <c r="Q1049" s="240"/>
      <c r="R1049" s="240"/>
      <c r="S1049" s="240"/>
      <c r="T1049" s="241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42" t="s">
        <v>171</v>
      </c>
      <c r="AU1049" s="242" t="s">
        <v>167</v>
      </c>
      <c r="AV1049" s="14" t="s">
        <v>167</v>
      </c>
      <c r="AW1049" s="14" t="s">
        <v>33</v>
      </c>
      <c r="AX1049" s="14" t="s">
        <v>71</v>
      </c>
      <c r="AY1049" s="242" t="s">
        <v>157</v>
      </c>
    </row>
    <row r="1050" s="14" customFormat="1">
      <c r="A1050" s="14"/>
      <c r="B1050" s="232"/>
      <c r="C1050" s="233"/>
      <c r="D1050" s="217" t="s">
        <v>171</v>
      </c>
      <c r="E1050" s="234" t="s">
        <v>19</v>
      </c>
      <c r="F1050" s="235" t="s">
        <v>977</v>
      </c>
      <c r="G1050" s="233"/>
      <c r="H1050" s="236">
        <v>-1.6000000000000001</v>
      </c>
      <c r="I1050" s="237"/>
      <c r="J1050" s="233"/>
      <c r="K1050" s="233"/>
      <c r="L1050" s="238"/>
      <c r="M1050" s="239"/>
      <c r="N1050" s="240"/>
      <c r="O1050" s="240"/>
      <c r="P1050" s="240"/>
      <c r="Q1050" s="240"/>
      <c r="R1050" s="240"/>
      <c r="S1050" s="240"/>
      <c r="T1050" s="241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42" t="s">
        <v>171</v>
      </c>
      <c r="AU1050" s="242" t="s">
        <v>167</v>
      </c>
      <c r="AV1050" s="14" t="s">
        <v>167</v>
      </c>
      <c r="AW1050" s="14" t="s">
        <v>33</v>
      </c>
      <c r="AX1050" s="14" t="s">
        <v>71</v>
      </c>
      <c r="AY1050" s="242" t="s">
        <v>157</v>
      </c>
    </row>
    <row r="1051" s="15" customFormat="1">
      <c r="A1051" s="15"/>
      <c r="B1051" s="243"/>
      <c r="C1051" s="244"/>
      <c r="D1051" s="217" t="s">
        <v>171</v>
      </c>
      <c r="E1051" s="245" t="s">
        <v>19</v>
      </c>
      <c r="F1051" s="246" t="s">
        <v>191</v>
      </c>
      <c r="G1051" s="244"/>
      <c r="H1051" s="247">
        <v>7.9000000000000004</v>
      </c>
      <c r="I1051" s="248"/>
      <c r="J1051" s="244"/>
      <c r="K1051" s="244"/>
      <c r="L1051" s="249"/>
      <c r="M1051" s="250"/>
      <c r="N1051" s="251"/>
      <c r="O1051" s="251"/>
      <c r="P1051" s="251"/>
      <c r="Q1051" s="251"/>
      <c r="R1051" s="251"/>
      <c r="S1051" s="251"/>
      <c r="T1051" s="252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T1051" s="253" t="s">
        <v>171</v>
      </c>
      <c r="AU1051" s="253" t="s">
        <v>167</v>
      </c>
      <c r="AV1051" s="15" t="s">
        <v>166</v>
      </c>
      <c r="AW1051" s="15" t="s">
        <v>33</v>
      </c>
      <c r="AX1051" s="15" t="s">
        <v>79</v>
      </c>
      <c r="AY1051" s="253" t="s">
        <v>157</v>
      </c>
    </row>
    <row r="1052" s="2" customFormat="1" ht="24.15" customHeight="1">
      <c r="A1052" s="38"/>
      <c r="B1052" s="39"/>
      <c r="C1052" s="204" t="s">
        <v>978</v>
      </c>
      <c r="D1052" s="204" t="s">
        <v>161</v>
      </c>
      <c r="E1052" s="205" t="s">
        <v>979</v>
      </c>
      <c r="F1052" s="206" t="s">
        <v>980</v>
      </c>
      <c r="G1052" s="207" t="s">
        <v>164</v>
      </c>
      <c r="H1052" s="208">
        <v>7.9000000000000004</v>
      </c>
      <c r="I1052" s="209"/>
      <c r="J1052" s="210">
        <f>ROUND(I1052*H1052,2)</f>
        <v>0</v>
      </c>
      <c r="K1052" s="206" t="s">
        <v>165</v>
      </c>
      <c r="L1052" s="44"/>
      <c r="M1052" s="211" t="s">
        <v>19</v>
      </c>
      <c r="N1052" s="212" t="s">
        <v>43</v>
      </c>
      <c r="O1052" s="84"/>
      <c r="P1052" s="213">
        <f>O1052*H1052</f>
        <v>0</v>
      </c>
      <c r="Q1052" s="213">
        <v>0.0050000000000000001</v>
      </c>
      <c r="R1052" s="213">
        <f>Q1052*H1052</f>
        <v>0.0395</v>
      </c>
      <c r="S1052" s="213">
        <v>0</v>
      </c>
      <c r="T1052" s="214">
        <f>S1052*H1052</f>
        <v>0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15" t="s">
        <v>314</v>
      </c>
      <c r="AT1052" s="215" t="s">
        <v>161</v>
      </c>
      <c r="AU1052" s="215" t="s">
        <v>167</v>
      </c>
      <c r="AY1052" s="17" t="s">
        <v>157</v>
      </c>
      <c r="BE1052" s="216">
        <f>IF(N1052="základní",J1052,0)</f>
        <v>0</v>
      </c>
      <c r="BF1052" s="216">
        <f>IF(N1052="snížená",J1052,0)</f>
        <v>0</v>
      </c>
      <c r="BG1052" s="216">
        <f>IF(N1052="zákl. přenesená",J1052,0)</f>
        <v>0</v>
      </c>
      <c r="BH1052" s="216">
        <f>IF(N1052="sníž. přenesená",J1052,0)</f>
        <v>0</v>
      </c>
      <c r="BI1052" s="216">
        <f>IF(N1052="nulová",J1052,0)</f>
        <v>0</v>
      </c>
      <c r="BJ1052" s="17" t="s">
        <v>167</v>
      </c>
      <c r="BK1052" s="216">
        <f>ROUND(I1052*H1052,2)</f>
        <v>0</v>
      </c>
      <c r="BL1052" s="17" t="s">
        <v>314</v>
      </c>
      <c r="BM1052" s="215" t="s">
        <v>981</v>
      </c>
    </row>
    <row r="1053" s="2" customFormat="1">
      <c r="A1053" s="38"/>
      <c r="B1053" s="39"/>
      <c r="C1053" s="40"/>
      <c r="D1053" s="217" t="s">
        <v>169</v>
      </c>
      <c r="E1053" s="40"/>
      <c r="F1053" s="218" t="s">
        <v>982</v>
      </c>
      <c r="G1053" s="40"/>
      <c r="H1053" s="40"/>
      <c r="I1053" s="219"/>
      <c r="J1053" s="40"/>
      <c r="K1053" s="40"/>
      <c r="L1053" s="44"/>
      <c r="M1053" s="220"/>
      <c r="N1053" s="221"/>
      <c r="O1053" s="84"/>
      <c r="P1053" s="84"/>
      <c r="Q1053" s="84"/>
      <c r="R1053" s="84"/>
      <c r="S1053" s="84"/>
      <c r="T1053" s="85"/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T1053" s="17" t="s">
        <v>169</v>
      </c>
      <c r="AU1053" s="17" t="s">
        <v>167</v>
      </c>
    </row>
    <row r="1054" s="13" customFormat="1">
      <c r="A1054" s="13"/>
      <c r="B1054" s="222"/>
      <c r="C1054" s="223"/>
      <c r="D1054" s="217" t="s">
        <v>171</v>
      </c>
      <c r="E1054" s="224" t="s">
        <v>19</v>
      </c>
      <c r="F1054" s="225" t="s">
        <v>975</v>
      </c>
      <c r="G1054" s="223"/>
      <c r="H1054" s="224" t="s">
        <v>19</v>
      </c>
      <c r="I1054" s="226"/>
      <c r="J1054" s="223"/>
      <c r="K1054" s="223"/>
      <c r="L1054" s="227"/>
      <c r="M1054" s="228"/>
      <c r="N1054" s="229"/>
      <c r="O1054" s="229"/>
      <c r="P1054" s="229"/>
      <c r="Q1054" s="229"/>
      <c r="R1054" s="229"/>
      <c r="S1054" s="229"/>
      <c r="T1054" s="230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1" t="s">
        <v>171</v>
      </c>
      <c r="AU1054" s="231" t="s">
        <v>167</v>
      </c>
      <c r="AV1054" s="13" t="s">
        <v>79</v>
      </c>
      <c r="AW1054" s="13" t="s">
        <v>33</v>
      </c>
      <c r="AX1054" s="13" t="s">
        <v>71</v>
      </c>
      <c r="AY1054" s="231" t="s">
        <v>157</v>
      </c>
    </row>
    <row r="1055" s="14" customFormat="1">
      <c r="A1055" s="14"/>
      <c r="B1055" s="232"/>
      <c r="C1055" s="233"/>
      <c r="D1055" s="217" t="s">
        <v>171</v>
      </c>
      <c r="E1055" s="234" t="s">
        <v>19</v>
      </c>
      <c r="F1055" s="235" t="s">
        <v>976</v>
      </c>
      <c r="G1055" s="233"/>
      <c r="H1055" s="236">
        <v>9.5</v>
      </c>
      <c r="I1055" s="237"/>
      <c r="J1055" s="233"/>
      <c r="K1055" s="233"/>
      <c r="L1055" s="238"/>
      <c r="M1055" s="239"/>
      <c r="N1055" s="240"/>
      <c r="O1055" s="240"/>
      <c r="P1055" s="240"/>
      <c r="Q1055" s="240"/>
      <c r="R1055" s="240"/>
      <c r="S1055" s="240"/>
      <c r="T1055" s="241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42" t="s">
        <v>171</v>
      </c>
      <c r="AU1055" s="242" t="s">
        <v>167</v>
      </c>
      <c r="AV1055" s="14" t="s">
        <v>167</v>
      </c>
      <c r="AW1055" s="14" t="s">
        <v>33</v>
      </c>
      <c r="AX1055" s="14" t="s">
        <v>71</v>
      </c>
      <c r="AY1055" s="242" t="s">
        <v>157</v>
      </c>
    </row>
    <row r="1056" s="14" customFormat="1">
      <c r="A1056" s="14"/>
      <c r="B1056" s="232"/>
      <c r="C1056" s="233"/>
      <c r="D1056" s="217" t="s">
        <v>171</v>
      </c>
      <c r="E1056" s="234" t="s">
        <v>19</v>
      </c>
      <c r="F1056" s="235" t="s">
        <v>977</v>
      </c>
      <c r="G1056" s="233"/>
      <c r="H1056" s="236">
        <v>-1.6000000000000001</v>
      </c>
      <c r="I1056" s="237"/>
      <c r="J1056" s="233"/>
      <c r="K1056" s="233"/>
      <c r="L1056" s="238"/>
      <c r="M1056" s="239"/>
      <c r="N1056" s="240"/>
      <c r="O1056" s="240"/>
      <c r="P1056" s="240"/>
      <c r="Q1056" s="240"/>
      <c r="R1056" s="240"/>
      <c r="S1056" s="240"/>
      <c r="T1056" s="241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42" t="s">
        <v>171</v>
      </c>
      <c r="AU1056" s="242" t="s">
        <v>167</v>
      </c>
      <c r="AV1056" s="14" t="s">
        <v>167</v>
      </c>
      <c r="AW1056" s="14" t="s">
        <v>33</v>
      </c>
      <c r="AX1056" s="14" t="s">
        <v>71</v>
      </c>
      <c r="AY1056" s="242" t="s">
        <v>157</v>
      </c>
    </row>
    <row r="1057" s="15" customFormat="1">
      <c r="A1057" s="15"/>
      <c r="B1057" s="243"/>
      <c r="C1057" s="244"/>
      <c r="D1057" s="217" t="s">
        <v>171</v>
      </c>
      <c r="E1057" s="245" t="s">
        <v>19</v>
      </c>
      <c r="F1057" s="246" t="s">
        <v>191</v>
      </c>
      <c r="G1057" s="244"/>
      <c r="H1057" s="247">
        <v>7.9000000000000004</v>
      </c>
      <c r="I1057" s="248"/>
      <c r="J1057" s="244"/>
      <c r="K1057" s="244"/>
      <c r="L1057" s="249"/>
      <c r="M1057" s="250"/>
      <c r="N1057" s="251"/>
      <c r="O1057" s="251"/>
      <c r="P1057" s="251"/>
      <c r="Q1057" s="251"/>
      <c r="R1057" s="251"/>
      <c r="S1057" s="251"/>
      <c r="T1057" s="252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53" t="s">
        <v>171</v>
      </c>
      <c r="AU1057" s="253" t="s">
        <v>167</v>
      </c>
      <c r="AV1057" s="15" t="s">
        <v>166</v>
      </c>
      <c r="AW1057" s="15" t="s">
        <v>33</v>
      </c>
      <c r="AX1057" s="15" t="s">
        <v>79</v>
      </c>
      <c r="AY1057" s="253" t="s">
        <v>157</v>
      </c>
    </row>
    <row r="1058" s="2" customFormat="1" ht="24.15" customHeight="1">
      <c r="A1058" s="38"/>
      <c r="B1058" s="39"/>
      <c r="C1058" s="254" t="s">
        <v>983</v>
      </c>
      <c r="D1058" s="254" t="s">
        <v>201</v>
      </c>
      <c r="E1058" s="255" t="s">
        <v>984</v>
      </c>
      <c r="F1058" s="256" t="s">
        <v>985</v>
      </c>
      <c r="G1058" s="257" t="s">
        <v>754</v>
      </c>
      <c r="H1058" s="258">
        <v>489.80000000000001</v>
      </c>
      <c r="I1058" s="259"/>
      <c r="J1058" s="260">
        <f>ROUND(I1058*H1058,2)</f>
        <v>0</v>
      </c>
      <c r="K1058" s="256" t="s">
        <v>165</v>
      </c>
      <c r="L1058" s="261"/>
      <c r="M1058" s="262" t="s">
        <v>19</v>
      </c>
      <c r="N1058" s="263" t="s">
        <v>43</v>
      </c>
      <c r="O1058" s="84"/>
      <c r="P1058" s="213">
        <f>O1058*H1058</f>
        <v>0</v>
      </c>
      <c r="Q1058" s="213">
        <v>0.00050000000000000001</v>
      </c>
      <c r="R1058" s="213">
        <f>Q1058*H1058</f>
        <v>0.24490000000000001</v>
      </c>
      <c r="S1058" s="213">
        <v>0</v>
      </c>
      <c r="T1058" s="214">
        <f>S1058*H1058</f>
        <v>0</v>
      </c>
      <c r="U1058" s="38"/>
      <c r="V1058" s="38"/>
      <c r="W1058" s="38"/>
      <c r="X1058" s="38"/>
      <c r="Y1058" s="38"/>
      <c r="Z1058" s="38"/>
      <c r="AA1058" s="38"/>
      <c r="AB1058" s="38"/>
      <c r="AC1058" s="38"/>
      <c r="AD1058" s="38"/>
      <c r="AE1058" s="38"/>
      <c r="AR1058" s="215" t="s">
        <v>388</v>
      </c>
      <c r="AT1058" s="215" t="s">
        <v>201</v>
      </c>
      <c r="AU1058" s="215" t="s">
        <v>167</v>
      </c>
      <c r="AY1058" s="17" t="s">
        <v>157</v>
      </c>
      <c r="BE1058" s="216">
        <f>IF(N1058="základní",J1058,0)</f>
        <v>0</v>
      </c>
      <c r="BF1058" s="216">
        <f>IF(N1058="snížená",J1058,0)</f>
        <v>0</v>
      </c>
      <c r="BG1058" s="216">
        <f>IF(N1058="zákl. přenesená",J1058,0)</f>
        <v>0</v>
      </c>
      <c r="BH1058" s="216">
        <f>IF(N1058="sníž. přenesená",J1058,0)</f>
        <v>0</v>
      </c>
      <c r="BI1058" s="216">
        <f>IF(N1058="nulová",J1058,0)</f>
        <v>0</v>
      </c>
      <c r="BJ1058" s="17" t="s">
        <v>167</v>
      </c>
      <c r="BK1058" s="216">
        <f>ROUND(I1058*H1058,2)</f>
        <v>0</v>
      </c>
      <c r="BL1058" s="17" t="s">
        <v>314</v>
      </c>
      <c r="BM1058" s="215" t="s">
        <v>986</v>
      </c>
    </row>
    <row r="1059" s="2" customFormat="1">
      <c r="A1059" s="38"/>
      <c r="B1059" s="39"/>
      <c r="C1059" s="40"/>
      <c r="D1059" s="217" t="s">
        <v>169</v>
      </c>
      <c r="E1059" s="40"/>
      <c r="F1059" s="218" t="s">
        <v>985</v>
      </c>
      <c r="G1059" s="40"/>
      <c r="H1059" s="40"/>
      <c r="I1059" s="219"/>
      <c r="J1059" s="40"/>
      <c r="K1059" s="40"/>
      <c r="L1059" s="44"/>
      <c r="M1059" s="220"/>
      <c r="N1059" s="221"/>
      <c r="O1059" s="84"/>
      <c r="P1059" s="84"/>
      <c r="Q1059" s="84"/>
      <c r="R1059" s="84"/>
      <c r="S1059" s="84"/>
      <c r="T1059" s="85"/>
      <c r="U1059" s="38"/>
      <c r="V1059" s="38"/>
      <c r="W1059" s="38"/>
      <c r="X1059" s="38"/>
      <c r="Y1059" s="38"/>
      <c r="Z1059" s="38"/>
      <c r="AA1059" s="38"/>
      <c r="AB1059" s="38"/>
      <c r="AC1059" s="38"/>
      <c r="AD1059" s="38"/>
      <c r="AE1059" s="38"/>
      <c r="AT1059" s="17" t="s">
        <v>169</v>
      </c>
      <c r="AU1059" s="17" t="s">
        <v>167</v>
      </c>
    </row>
    <row r="1060" s="14" customFormat="1">
      <c r="A1060" s="14"/>
      <c r="B1060" s="232"/>
      <c r="C1060" s="233"/>
      <c r="D1060" s="217" t="s">
        <v>171</v>
      </c>
      <c r="E1060" s="233"/>
      <c r="F1060" s="235" t="s">
        <v>987</v>
      </c>
      <c r="G1060" s="233"/>
      <c r="H1060" s="236">
        <v>489.80000000000001</v>
      </c>
      <c r="I1060" s="237"/>
      <c r="J1060" s="233"/>
      <c r="K1060" s="233"/>
      <c r="L1060" s="238"/>
      <c r="M1060" s="239"/>
      <c r="N1060" s="240"/>
      <c r="O1060" s="240"/>
      <c r="P1060" s="240"/>
      <c r="Q1060" s="240"/>
      <c r="R1060" s="240"/>
      <c r="S1060" s="240"/>
      <c r="T1060" s="241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42" t="s">
        <v>171</v>
      </c>
      <c r="AU1060" s="242" t="s">
        <v>167</v>
      </c>
      <c r="AV1060" s="14" t="s">
        <v>167</v>
      </c>
      <c r="AW1060" s="14" t="s">
        <v>4</v>
      </c>
      <c r="AX1060" s="14" t="s">
        <v>79</v>
      </c>
      <c r="AY1060" s="242" t="s">
        <v>157</v>
      </c>
    </row>
    <row r="1061" s="2" customFormat="1" ht="24.15" customHeight="1">
      <c r="A1061" s="38"/>
      <c r="B1061" s="39"/>
      <c r="C1061" s="204" t="s">
        <v>988</v>
      </c>
      <c r="D1061" s="204" t="s">
        <v>161</v>
      </c>
      <c r="E1061" s="205" t="s">
        <v>989</v>
      </c>
      <c r="F1061" s="206" t="s">
        <v>990</v>
      </c>
      <c r="G1061" s="207" t="s">
        <v>164</v>
      </c>
      <c r="H1061" s="208">
        <v>7.9000000000000004</v>
      </c>
      <c r="I1061" s="209"/>
      <c r="J1061" s="210">
        <f>ROUND(I1061*H1061,2)</f>
        <v>0</v>
      </c>
      <c r="K1061" s="206" t="s">
        <v>165</v>
      </c>
      <c r="L1061" s="44"/>
      <c r="M1061" s="211" t="s">
        <v>19</v>
      </c>
      <c r="N1061" s="212" t="s">
        <v>43</v>
      </c>
      <c r="O1061" s="84"/>
      <c r="P1061" s="213">
        <f>O1061*H1061</f>
        <v>0</v>
      </c>
      <c r="Q1061" s="213">
        <v>0.0012099999999999999</v>
      </c>
      <c r="R1061" s="213">
        <f>Q1061*H1061</f>
        <v>0.0095589999999999998</v>
      </c>
      <c r="S1061" s="213">
        <v>0</v>
      </c>
      <c r="T1061" s="214">
        <f>S1061*H1061</f>
        <v>0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15" t="s">
        <v>314</v>
      </c>
      <c r="AT1061" s="215" t="s">
        <v>161</v>
      </c>
      <c r="AU1061" s="215" t="s">
        <v>167</v>
      </c>
      <c r="AY1061" s="17" t="s">
        <v>157</v>
      </c>
      <c r="BE1061" s="216">
        <f>IF(N1061="základní",J1061,0)</f>
        <v>0</v>
      </c>
      <c r="BF1061" s="216">
        <f>IF(N1061="snížená",J1061,0)</f>
        <v>0</v>
      </c>
      <c r="BG1061" s="216">
        <f>IF(N1061="zákl. přenesená",J1061,0)</f>
        <v>0</v>
      </c>
      <c r="BH1061" s="216">
        <f>IF(N1061="sníž. přenesená",J1061,0)</f>
        <v>0</v>
      </c>
      <c r="BI1061" s="216">
        <f>IF(N1061="nulová",J1061,0)</f>
        <v>0</v>
      </c>
      <c r="BJ1061" s="17" t="s">
        <v>167</v>
      </c>
      <c r="BK1061" s="216">
        <f>ROUND(I1061*H1061,2)</f>
        <v>0</v>
      </c>
      <c r="BL1061" s="17" t="s">
        <v>314</v>
      </c>
      <c r="BM1061" s="215" t="s">
        <v>991</v>
      </c>
    </row>
    <row r="1062" s="2" customFormat="1">
      <c r="A1062" s="38"/>
      <c r="B1062" s="39"/>
      <c r="C1062" s="40"/>
      <c r="D1062" s="217" t="s">
        <v>169</v>
      </c>
      <c r="E1062" s="40"/>
      <c r="F1062" s="218" t="s">
        <v>992</v>
      </c>
      <c r="G1062" s="40"/>
      <c r="H1062" s="40"/>
      <c r="I1062" s="219"/>
      <c r="J1062" s="40"/>
      <c r="K1062" s="40"/>
      <c r="L1062" s="44"/>
      <c r="M1062" s="220"/>
      <c r="N1062" s="221"/>
      <c r="O1062" s="84"/>
      <c r="P1062" s="84"/>
      <c r="Q1062" s="84"/>
      <c r="R1062" s="84"/>
      <c r="S1062" s="84"/>
      <c r="T1062" s="85"/>
      <c r="U1062" s="38"/>
      <c r="V1062" s="38"/>
      <c r="W1062" s="38"/>
      <c r="X1062" s="38"/>
      <c r="Y1062" s="38"/>
      <c r="Z1062" s="38"/>
      <c r="AA1062" s="38"/>
      <c r="AB1062" s="38"/>
      <c r="AC1062" s="38"/>
      <c r="AD1062" s="38"/>
      <c r="AE1062" s="38"/>
      <c r="AT1062" s="17" t="s">
        <v>169</v>
      </c>
      <c r="AU1062" s="17" t="s">
        <v>167</v>
      </c>
    </row>
    <row r="1063" s="13" customFormat="1">
      <c r="A1063" s="13"/>
      <c r="B1063" s="222"/>
      <c r="C1063" s="223"/>
      <c r="D1063" s="217" t="s">
        <v>171</v>
      </c>
      <c r="E1063" s="224" t="s">
        <v>19</v>
      </c>
      <c r="F1063" s="225" t="s">
        <v>975</v>
      </c>
      <c r="G1063" s="223"/>
      <c r="H1063" s="224" t="s">
        <v>19</v>
      </c>
      <c r="I1063" s="226"/>
      <c r="J1063" s="223"/>
      <c r="K1063" s="223"/>
      <c r="L1063" s="227"/>
      <c r="M1063" s="228"/>
      <c r="N1063" s="229"/>
      <c r="O1063" s="229"/>
      <c r="P1063" s="229"/>
      <c r="Q1063" s="229"/>
      <c r="R1063" s="229"/>
      <c r="S1063" s="229"/>
      <c r="T1063" s="230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1" t="s">
        <v>171</v>
      </c>
      <c r="AU1063" s="231" t="s">
        <v>167</v>
      </c>
      <c r="AV1063" s="13" t="s">
        <v>79</v>
      </c>
      <c r="AW1063" s="13" t="s">
        <v>33</v>
      </c>
      <c r="AX1063" s="13" t="s">
        <v>71</v>
      </c>
      <c r="AY1063" s="231" t="s">
        <v>157</v>
      </c>
    </row>
    <row r="1064" s="14" customFormat="1">
      <c r="A1064" s="14"/>
      <c r="B1064" s="232"/>
      <c r="C1064" s="233"/>
      <c r="D1064" s="217" t="s">
        <v>171</v>
      </c>
      <c r="E1064" s="234" t="s">
        <v>19</v>
      </c>
      <c r="F1064" s="235" t="s">
        <v>976</v>
      </c>
      <c r="G1064" s="233"/>
      <c r="H1064" s="236">
        <v>9.5</v>
      </c>
      <c r="I1064" s="237"/>
      <c r="J1064" s="233"/>
      <c r="K1064" s="233"/>
      <c r="L1064" s="238"/>
      <c r="M1064" s="239"/>
      <c r="N1064" s="240"/>
      <c r="O1064" s="240"/>
      <c r="P1064" s="240"/>
      <c r="Q1064" s="240"/>
      <c r="R1064" s="240"/>
      <c r="S1064" s="240"/>
      <c r="T1064" s="241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42" t="s">
        <v>171</v>
      </c>
      <c r="AU1064" s="242" t="s">
        <v>167</v>
      </c>
      <c r="AV1064" s="14" t="s">
        <v>167</v>
      </c>
      <c r="AW1064" s="14" t="s">
        <v>33</v>
      </c>
      <c r="AX1064" s="14" t="s">
        <v>71</v>
      </c>
      <c r="AY1064" s="242" t="s">
        <v>157</v>
      </c>
    </row>
    <row r="1065" s="14" customFormat="1">
      <c r="A1065" s="14"/>
      <c r="B1065" s="232"/>
      <c r="C1065" s="233"/>
      <c r="D1065" s="217" t="s">
        <v>171</v>
      </c>
      <c r="E1065" s="234" t="s">
        <v>19</v>
      </c>
      <c r="F1065" s="235" t="s">
        <v>977</v>
      </c>
      <c r="G1065" s="233"/>
      <c r="H1065" s="236">
        <v>-1.6000000000000001</v>
      </c>
      <c r="I1065" s="237"/>
      <c r="J1065" s="233"/>
      <c r="K1065" s="233"/>
      <c r="L1065" s="238"/>
      <c r="M1065" s="239"/>
      <c r="N1065" s="240"/>
      <c r="O1065" s="240"/>
      <c r="P1065" s="240"/>
      <c r="Q1065" s="240"/>
      <c r="R1065" s="240"/>
      <c r="S1065" s="240"/>
      <c r="T1065" s="241"/>
      <c r="U1065" s="14"/>
      <c r="V1065" s="14"/>
      <c r="W1065" s="14"/>
      <c r="X1065" s="14"/>
      <c r="Y1065" s="14"/>
      <c r="Z1065" s="14"/>
      <c r="AA1065" s="14"/>
      <c r="AB1065" s="14"/>
      <c r="AC1065" s="14"/>
      <c r="AD1065" s="14"/>
      <c r="AE1065" s="14"/>
      <c r="AT1065" s="242" t="s">
        <v>171</v>
      </c>
      <c r="AU1065" s="242" t="s">
        <v>167</v>
      </c>
      <c r="AV1065" s="14" t="s">
        <v>167</v>
      </c>
      <c r="AW1065" s="14" t="s">
        <v>33</v>
      </c>
      <c r="AX1065" s="14" t="s">
        <v>71</v>
      </c>
      <c r="AY1065" s="242" t="s">
        <v>157</v>
      </c>
    </row>
    <row r="1066" s="15" customFormat="1">
      <c r="A1066" s="15"/>
      <c r="B1066" s="243"/>
      <c r="C1066" s="244"/>
      <c r="D1066" s="217" t="s">
        <v>171</v>
      </c>
      <c r="E1066" s="245" t="s">
        <v>19</v>
      </c>
      <c r="F1066" s="246" t="s">
        <v>191</v>
      </c>
      <c r="G1066" s="244"/>
      <c r="H1066" s="247">
        <v>7.9000000000000004</v>
      </c>
      <c r="I1066" s="248"/>
      <c r="J1066" s="244"/>
      <c r="K1066" s="244"/>
      <c r="L1066" s="249"/>
      <c r="M1066" s="250"/>
      <c r="N1066" s="251"/>
      <c r="O1066" s="251"/>
      <c r="P1066" s="251"/>
      <c r="Q1066" s="251"/>
      <c r="R1066" s="251"/>
      <c r="S1066" s="251"/>
      <c r="T1066" s="252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53" t="s">
        <v>171</v>
      </c>
      <c r="AU1066" s="253" t="s">
        <v>167</v>
      </c>
      <c r="AV1066" s="15" t="s">
        <v>166</v>
      </c>
      <c r="AW1066" s="15" t="s">
        <v>33</v>
      </c>
      <c r="AX1066" s="15" t="s">
        <v>79</v>
      </c>
      <c r="AY1066" s="253" t="s">
        <v>157</v>
      </c>
    </row>
    <row r="1067" s="2" customFormat="1" ht="24.15" customHeight="1">
      <c r="A1067" s="38"/>
      <c r="B1067" s="39"/>
      <c r="C1067" s="204" t="s">
        <v>993</v>
      </c>
      <c r="D1067" s="204" t="s">
        <v>161</v>
      </c>
      <c r="E1067" s="205" t="s">
        <v>994</v>
      </c>
      <c r="F1067" s="206" t="s">
        <v>995</v>
      </c>
      <c r="G1067" s="207" t="s">
        <v>585</v>
      </c>
      <c r="H1067" s="208">
        <v>0.29599999999999999</v>
      </c>
      <c r="I1067" s="209"/>
      <c r="J1067" s="210">
        <f>ROUND(I1067*H1067,2)</f>
        <v>0</v>
      </c>
      <c r="K1067" s="206" t="s">
        <v>165</v>
      </c>
      <c r="L1067" s="44"/>
      <c r="M1067" s="211" t="s">
        <v>19</v>
      </c>
      <c r="N1067" s="212" t="s">
        <v>43</v>
      </c>
      <c r="O1067" s="84"/>
      <c r="P1067" s="213">
        <f>O1067*H1067</f>
        <v>0</v>
      </c>
      <c r="Q1067" s="213">
        <v>0</v>
      </c>
      <c r="R1067" s="213">
        <f>Q1067*H1067</f>
        <v>0</v>
      </c>
      <c r="S1067" s="213">
        <v>0</v>
      </c>
      <c r="T1067" s="214">
        <f>S1067*H1067</f>
        <v>0</v>
      </c>
      <c r="U1067" s="38"/>
      <c r="V1067" s="38"/>
      <c r="W1067" s="38"/>
      <c r="X1067" s="38"/>
      <c r="Y1067" s="38"/>
      <c r="Z1067" s="38"/>
      <c r="AA1067" s="38"/>
      <c r="AB1067" s="38"/>
      <c r="AC1067" s="38"/>
      <c r="AD1067" s="38"/>
      <c r="AE1067" s="38"/>
      <c r="AR1067" s="215" t="s">
        <v>314</v>
      </c>
      <c r="AT1067" s="215" t="s">
        <v>161</v>
      </c>
      <c r="AU1067" s="215" t="s">
        <v>167</v>
      </c>
      <c r="AY1067" s="17" t="s">
        <v>157</v>
      </c>
      <c r="BE1067" s="216">
        <f>IF(N1067="základní",J1067,0)</f>
        <v>0</v>
      </c>
      <c r="BF1067" s="216">
        <f>IF(N1067="snížená",J1067,0)</f>
        <v>0</v>
      </c>
      <c r="BG1067" s="216">
        <f>IF(N1067="zákl. přenesená",J1067,0)</f>
        <v>0</v>
      </c>
      <c r="BH1067" s="216">
        <f>IF(N1067="sníž. přenesená",J1067,0)</f>
        <v>0</v>
      </c>
      <c r="BI1067" s="216">
        <f>IF(N1067="nulová",J1067,0)</f>
        <v>0</v>
      </c>
      <c r="BJ1067" s="17" t="s">
        <v>167</v>
      </c>
      <c r="BK1067" s="216">
        <f>ROUND(I1067*H1067,2)</f>
        <v>0</v>
      </c>
      <c r="BL1067" s="17" t="s">
        <v>314</v>
      </c>
      <c r="BM1067" s="215" t="s">
        <v>996</v>
      </c>
    </row>
    <row r="1068" s="2" customFormat="1">
      <c r="A1068" s="38"/>
      <c r="B1068" s="39"/>
      <c r="C1068" s="40"/>
      <c r="D1068" s="217" t="s">
        <v>169</v>
      </c>
      <c r="E1068" s="40"/>
      <c r="F1068" s="218" t="s">
        <v>997</v>
      </c>
      <c r="G1068" s="40"/>
      <c r="H1068" s="40"/>
      <c r="I1068" s="219"/>
      <c r="J1068" s="40"/>
      <c r="K1068" s="40"/>
      <c r="L1068" s="44"/>
      <c r="M1068" s="220"/>
      <c r="N1068" s="221"/>
      <c r="O1068" s="84"/>
      <c r="P1068" s="84"/>
      <c r="Q1068" s="84"/>
      <c r="R1068" s="84"/>
      <c r="S1068" s="84"/>
      <c r="T1068" s="85"/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T1068" s="17" t="s">
        <v>169</v>
      </c>
      <c r="AU1068" s="17" t="s">
        <v>167</v>
      </c>
    </row>
    <row r="1069" s="12" customFormat="1" ht="22.8" customHeight="1">
      <c r="A1069" s="12"/>
      <c r="B1069" s="188"/>
      <c r="C1069" s="189"/>
      <c r="D1069" s="190" t="s">
        <v>70</v>
      </c>
      <c r="E1069" s="202" t="s">
        <v>998</v>
      </c>
      <c r="F1069" s="202" t="s">
        <v>999</v>
      </c>
      <c r="G1069" s="189"/>
      <c r="H1069" s="189"/>
      <c r="I1069" s="192"/>
      <c r="J1069" s="203">
        <f>BK1069</f>
        <v>0</v>
      </c>
      <c r="K1069" s="189"/>
      <c r="L1069" s="194"/>
      <c r="M1069" s="195"/>
      <c r="N1069" s="196"/>
      <c r="O1069" s="196"/>
      <c r="P1069" s="197">
        <f>SUM(P1070:P1081)</f>
        <v>0</v>
      </c>
      <c r="Q1069" s="196"/>
      <c r="R1069" s="197">
        <f>SUM(R1070:R1081)</f>
        <v>0.0064327999999999998</v>
      </c>
      <c r="S1069" s="196"/>
      <c r="T1069" s="198">
        <f>SUM(T1070:T1081)</f>
        <v>0</v>
      </c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R1069" s="199" t="s">
        <v>167</v>
      </c>
      <c r="AT1069" s="200" t="s">
        <v>70</v>
      </c>
      <c r="AU1069" s="200" t="s">
        <v>79</v>
      </c>
      <c r="AY1069" s="199" t="s">
        <v>157</v>
      </c>
      <c r="BK1069" s="201">
        <f>SUM(BK1070:BK1081)</f>
        <v>0</v>
      </c>
    </row>
    <row r="1070" s="2" customFormat="1" ht="14.4" customHeight="1">
      <c r="A1070" s="38"/>
      <c r="B1070" s="39"/>
      <c r="C1070" s="204" t="s">
        <v>1000</v>
      </c>
      <c r="D1070" s="204" t="s">
        <v>161</v>
      </c>
      <c r="E1070" s="205" t="s">
        <v>1001</v>
      </c>
      <c r="F1070" s="206" t="s">
        <v>1002</v>
      </c>
      <c r="G1070" s="207" t="s">
        <v>164</v>
      </c>
      <c r="H1070" s="208">
        <v>14.960000000000001</v>
      </c>
      <c r="I1070" s="209"/>
      <c r="J1070" s="210">
        <f>ROUND(I1070*H1070,2)</f>
        <v>0</v>
      </c>
      <c r="K1070" s="206" t="s">
        <v>165</v>
      </c>
      <c r="L1070" s="44"/>
      <c r="M1070" s="211" t="s">
        <v>19</v>
      </c>
      <c r="N1070" s="212" t="s">
        <v>43</v>
      </c>
      <c r="O1070" s="84"/>
      <c r="P1070" s="213">
        <f>O1070*H1070</f>
        <v>0</v>
      </c>
      <c r="Q1070" s="213">
        <v>6.9999999999999994E-05</v>
      </c>
      <c r="R1070" s="213">
        <f>Q1070*H1070</f>
        <v>0.0010471999999999999</v>
      </c>
      <c r="S1070" s="213">
        <v>0</v>
      </c>
      <c r="T1070" s="214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15" t="s">
        <v>314</v>
      </c>
      <c r="AT1070" s="215" t="s">
        <v>161</v>
      </c>
      <c r="AU1070" s="215" t="s">
        <v>167</v>
      </c>
      <c r="AY1070" s="17" t="s">
        <v>157</v>
      </c>
      <c r="BE1070" s="216">
        <f>IF(N1070="základní",J1070,0)</f>
        <v>0</v>
      </c>
      <c r="BF1070" s="216">
        <f>IF(N1070="snížená",J1070,0)</f>
        <v>0</v>
      </c>
      <c r="BG1070" s="216">
        <f>IF(N1070="zákl. přenesená",J1070,0)</f>
        <v>0</v>
      </c>
      <c r="BH1070" s="216">
        <f>IF(N1070="sníž. přenesená",J1070,0)</f>
        <v>0</v>
      </c>
      <c r="BI1070" s="216">
        <f>IF(N1070="nulová",J1070,0)</f>
        <v>0</v>
      </c>
      <c r="BJ1070" s="17" t="s">
        <v>167</v>
      </c>
      <c r="BK1070" s="216">
        <f>ROUND(I1070*H1070,2)</f>
        <v>0</v>
      </c>
      <c r="BL1070" s="17" t="s">
        <v>314</v>
      </c>
      <c r="BM1070" s="215" t="s">
        <v>1003</v>
      </c>
    </row>
    <row r="1071" s="2" customFormat="1">
      <c r="A1071" s="38"/>
      <c r="B1071" s="39"/>
      <c r="C1071" s="40"/>
      <c r="D1071" s="217" t="s">
        <v>169</v>
      </c>
      <c r="E1071" s="40"/>
      <c r="F1071" s="218" t="s">
        <v>1004</v>
      </c>
      <c r="G1071" s="40"/>
      <c r="H1071" s="40"/>
      <c r="I1071" s="219"/>
      <c r="J1071" s="40"/>
      <c r="K1071" s="40"/>
      <c r="L1071" s="44"/>
      <c r="M1071" s="220"/>
      <c r="N1071" s="221"/>
      <c r="O1071" s="84"/>
      <c r="P1071" s="84"/>
      <c r="Q1071" s="84"/>
      <c r="R1071" s="84"/>
      <c r="S1071" s="84"/>
      <c r="T1071" s="85"/>
      <c r="U1071" s="38"/>
      <c r="V1071" s="38"/>
      <c r="W1071" s="38"/>
      <c r="X1071" s="38"/>
      <c r="Y1071" s="38"/>
      <c r="Z1071" s="38"/>
      <c r="AA1071" s="38"/>
      <c r="AB1071" s="38"/>
      <c r="AC1071" s="38"/>
      <c r="AD1071" s="38"/>
      <c r="AE1071" s="38"/>
      <c r="AT1071" s="17" t="s">
        <v>169</v>
      </c>
      <c r="AU1071" s="17" t="s">
        <v>167</v>
      </c>
    </row>
    <row r="1072" s="13" customFormat="1">
      <c r="A1072" s="13"/>
      <c r="B1072" s="222"/>
      <c r="C1072" s="223"/>
      <c r="D1072" s="217" t="s">
        <v>171</v>
      </c>
      <c r="E1072" s="224" t="s">
        <v>19</v>
      </c>
      <c r="F1072" s="225" t="s">
        <v>1005</v>
      </c>
      <c r="G1072" s="223"/>
      <c r="H1072" s="224" t="s">
        <v>19</v>
      </c>
      <c r="I1072" s="226"/>
      <c r="J1072" s="223"/>
      <c r="K1072" s="223"/>
      <c r="L1072" s="227"/>
      <c r="M1072" s="228"/>
      <c r="N1072" s="229"/>
      <c r="O1072" s="229"/>
      <c r="P1072" s="229"/>
      <c r="Q1072" s="229"/>
      <c r="R1072" s="229"/>
      <c r="S1072" s="229"/>
      <c r="T1072" s="230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31" t="s">
        <v>171</v>
      </c>
      <c r="AU1072" s="231" t="s">
        <v>167</v>
      </c>
      <c r="AV1072" s="13" t="s">
        <v>79</v>
      </c>
      <c r="AW1072" s="13" t="s">
        <v>33</v>
      </c>
      <c r="AX1072" s="13" t="s">
        <v>71</v>
      </c>
      <c r="AY1072" s="231" t="s">
        <v>157</v>
      </c>
    </row>
    <row r="1073" s="14" customFormat="1">
      <c r="A1073" s="14"/>
      <c r="B1073" s="232"/>
      <c r="C1073" s="233"/>
      <c r="D1073" s="217" t="s">
        <v>171</v>
      </c>
      <c r="E1073" s="234" t="s">
        <v>19</v>
      </c>
      <c r="F1073" s="235" t="s">
        <v>1006</v>
      </c>
      <c r="G1073" s="233"/>
      <c r="H1073" s="236">
        <v>14.960000000000001</v>
      </c>
      <c r="I1073" s="237"/>
      <c r="J1073" s="233"/>
      <c r="K1073" s="233"/>
      <c r="L1073" s="238"/>
      <c r="M1073" s="239"/>
      <c r="N1073" s="240"/>
      <c r="O1073" s="240"/>
      <c r="P1073" s="240"/>
      <c r="Q1073" s="240"/>
      <c r="R1073" s="240"/>
      <c r="S1073" s="240"/>
      <c r="T1073" s="241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42" t="s">
        <v>171</v>
      </c>
      <c r="AU1073" s="242" t="s">
        <v>167</v>
      </c>
      <c r="AV1073" s="14" t="s">
        <v>167</v>
      </c>
      <c r="AW1073" s="14" t="s">
        <v>33</v>
      </c>
      <c r="AX1073" s="14" t="s">
        <v>79</v>
      </c>
      <c r="AY1073" s="242" t="s">
        <v>157</v>
      </c>
    </row>
    <row r="1074" s="2" customFormat="1" ht="24.15" customHeight="1">
      <c r="A1074" s="38"/>
      <c r="B1074" s="39"/>
      <c r="C1074" s="204" t="s">
        <v>1007</v>
      </c>
      <c r="D1074" s="204" t="s">
        <v>161</v>
      </c>
      <c r="E1074" s="205" t="s">
        <v>1008</v>
      </c>
      <c r="F1074" s="206" t="s">
        <v>1009</v>
      </c>
      <c r="G1074" s="207" t="s">
        <v>164</v>
      </c>
      <c r="H1074" s="208">
        <v>14.960000000000001</v>
      </c>
      <c r="I1074" s="209"/>
      <c r="J1074" s="210">
        <f>ROUND(I1074*H1074,2)</f>
        <v>0</v>
      </c>
      <c r="K1074" s="206" t="s">
        <v>165</v>
      </c>
      <c r="L1074" s="44"/>
      <c r="M1074" s="211" t="s">
        <v>19</v>
      </c>
      <c r="N1074" s="212" t="s">
        <v>43</v>
      </c>
      <c r="O1074" s="84"/>
      <c r="P1074" s="213">
        <f>O1074*H1074</f>
        <v>0</v>
      </c>
      <c r="Q1074" s="213">
        <v>6.9999999999999994E-05</v>
      </c>
      <c r="R1074" s="213">
        <f>Q1074*H1074</f>
        <v>0.0010471999999999999</v>
      </c>
      <c r="S1074" s="213">
        <v>0</v>
      </c>
      <c r="T1074" s="214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15" t="s">
        <v>314</v>
      </c>
      <c r="AT1074" s="215" t="s">
        <v>161</v>
      </c>
      <c r="AU1074" s="215" t="s">
        <v>167</v>
      </c>
      <c r="AY1074" s="17" t="s">
        <v>157</v>
      </c>
      <c r="BE1074" s="216">
        <f>IF(N1074="základní",J1074,0)</f>
        <v>0</v>
      </c>
      <c r="BF1074" s="216">
        <f>IF(N1074="snížená",J1074,0)</f>
        <v>0</v>
      </c>
      <c r="BG1074" s="216">
        <f>IF(N1074="zákl. přenesená",J1074,0)</f>
        <v>0</v>
      </c>
      <c r="BH1074" s="216">
        <f>IF(N1074="sníž. přenesená",J1074,0)</f>
        <v>0</v>
      </c>
      <c r="BI1074" s="216">
        <f>IF(N1074="nulová",J1074,0)</f>
        <v>0</v>
      </c>
      <c r="BJ1074" s="17" t="s">
        <v>167</v>
      </c>
      <c r="BK1074" s="216">
        <f>ROUND(I1074*H1074,2)</f>
        <v>0</v>
      </c>
      <c r="BL1074" s="17" t="s">
        <v>314</v>
      </c>
      <c r="BM1074" s="215" t="s">
        <v>1010</v>
      </c>
    </row>
    <row r="1075" s="2" customFormat="1">
      <c r="A1075" s="38"/>
      <c r="B1075" s="39"/>
      <c r="C1075" s="40"/>
      <c r="D1075" s="217" t="s">
        <v>169</v>
      </c>
      <c r="E1075" s="40"/>
      <c r="F1075" s="218" t="s">
        <v>1011</v>
      </c>
      <c r="G1075" s="40"/>
      <c r="H1075" s="40"/>
      <c r="I1075" s="219"/>
      <c r="J1075" s="40"/>
      <c r="K1075" s="40"/>
      <c r="L1075" s="44"/>
      <c r="M1075" s="220"/>
      <c r="N1075" s="221"/>
      <c r="O1075" s="84"/>
      <c r="P1075" s="84"/>
      <c r="Q1075" s="84"/>
      <c r="R1075" s="84"/>
      <c r="S1075" s="84"/>
      <c r="T1075" s="85"/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T1075" s="17" t="s">
        <v>169</v>
      </c>
      <c r="AU1075" s="17" t="s">
        <v>167</v>
      </c>
    </row>
    <row r="1076" s="2" customFormat="1" ht="24.15" customHeight="1">
      <c r="A1076" s="38"/>
      <c r="B1076" s="39"/>
      <c r="C1076" s="204" t="s">
        <v>1012</v>
      </c>
      <c r="D1076" s="204" t="s">
        <v>161</v>
      </c>
      <c r="E1076" s="205" t="s">
        <v>1013</v>
      </c>
      <c r="F1076" s="206" t="s">
        <v>1014</v>
      </c>
      <c r="G1076" s="207" t="s">
        <v>164</v>
      </c>
      <c r="H1076" s="208">
        <v>14.960000000000001</v>
      </c>
      <c r="I1076" s="209"/>
      <c r="J1076" s="210">
        <f>ROUND(I1076*H1076,2)</f>
        <v>0</v>
      </c>
      <c r="K1076" s="206" t="s">
        <v>165</v>
      </c>
      <c r="L1076" s="44"/>
      <c r="M1076" s="211" t="s">
        <v>19</v>
      </c>
      <c r="N1076" s="212" t="s">
        <v>43</v>
      </c>
      <c r="O1076" s="84"/>
      <c r="P1076" s="213">
        <f>O1076*H1076</f>
        <v>0</v>
      </c>
      <c r="Q1076" s="213">
        <v>0.00012</v>
      </c>
      <c r="R1076" s="213">
        <f>Q1076*H1076</f>
        <v>0.0017952000000000001</v>
      </c>
      <c r="S1076" s="213">
        <v>0</v>
      </c>
      <c r="T1076" s="214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15" t="s">
        <v>314</v>
      </c>
      <c r="AT1076" s="215" t="s">
        <v>161</v>
      </c>
      <c r="AU1076" s="215" t="s">
        <v>167</v>
      </c>
      <c r="AY1076" s="17" t="s">
        <v>157</v>
      </c>
      <c r="BE1076" s="216">
        <f>IF(N1076="základní",J1076,0)</f>
        <v>0</v>
      </c>
      <c r="BF1076" s="216">
        <f>IF(N1076="snížená",J1076,0)</f>
        <v>0</v>
      </c>
      <c r="BG1076" s="216">
        <f>IF(N1076="zákl. přenesená",J1076,0)</f>
        <v>0</v>
      </c>
      <c r="BH1076" s="216">
        <f>IF(N1076="sníž. přenesená",J1076,0)</f>
        <v>0</v>
      </c>
      <c r="BI1076" s="216">
        <f>IF(N1076="nulová",J1076,0)</f>
        <v>0</v>
      </c>
      <c r="BJ1076" s="17" t="s">
        <v>167</v>
      </c>
      <c r="BK1076" s="216">
        <f>ROUND(I1076*H1076,2)</f>
        <v>0</v>
      </c>
      <c r="BL1076" s="17" t="s">
        <v>314</v>
      </c>
      <c r="BM1076" s="215" t="s">
        <v>1015</v>
      </c>
    </row>
    <row r="1077" s="2" customFormat="1">
      <c r="A1077" s="38"/>
      <c r="B1077" s="39"/>
      <c r="C1077" s="40"/>
      <c r="D1077" s="217" t="s">
        <v>169</v>
      </c>
      <c r="E1077" s="40"/>
      <c r="F1077" s="218" t="s">
        <v>1016</v>
      </c>
      <c r="G1077" s="40"/>
      <c r="H1077" s="40"/>
      <c r="I1077" s="219"/>
      <c r="J1077" s="40"/>
      <c r="K1077" s="40"/>
      <c r="L1077" s="44"/>
      <c r="M1077" s="220"/>
      <c r="N1077" s="221"/>
      <c r="O1077" s="84"/>
      <c r="P1077" s="84"/>
      <c r="Q1077" s="84"/>
      <c r="R1077" s="84"/>
      <c r="S1077" s="84"/>
      <c r="T1077" s="85"/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T1077" s="17" t="s">
        <v>169</v>
      </c>
      <c r="AU1077" s="17" t="s">
        <v>167</v>
      </c>
    </row>
    <row r="1078" s="2" customFormat="1" ht="24.15" customHeight="1">
      <c r="A1078" s="38"/>
      <c r="B1078" s="39"/>
      <c r="C1078" s="204" t="s">
        <v>1017</v>
      </c>
      <c r="D1078" s="204" t="s">
        <v>161</v>
      </c>
      <c r="E1078" s="205" t="s">
        <v>1018</v>
      </c>
      <c r="F1078" s="206" t="s">
        <v>1019</v>
      </c>
      <c r="G1078" s="207" t="s">
        <v>164</v>
      </c>
      <c r="H1078" s="208">
        <v>14.960000000000001</v>
      </c>
      <c r="I1078" s="209"/>
      <c r="J1078" s="210">
        <f>ROUND(I1078*H1078,2)</f>
        <v>0</v>
      </c>
      <c r="K1078" s="206" t="s">
        <v>165</v>
      </c>
      <c r="L1078" s="44"/>
      <c r="M1078" s="211" t="s">
        <v>19</v>
      </c>
      <c r="N1078" s="212" t="s">
        <v>43</v>
      </c>
      <c r="O1078" s="84"/>
      <c r="P1078" s="213">
        <f>O1078*H1078</f>
        <v>0</v>
      </c>
      <c r="Q1078" s="213">
        <v>3.0000000000000001E-05</v>
      </c>
      <c r="R1078" s="213">
        <f>Q1078*H1078</f>
        <v>0.00044880000000000001</v>
      </c>
      <c r="S1078" s="213">
        <v>0</v>
      </c>
      <c r="T1078" s="214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15" t="s">
        <v>314</v>
      </c>
      <c r="AT1078" s="215" t="s">
        <v>161</v>
      </c>
      <c r="AU1078" s="215" t="s">
        <v>167</v>
      </c>
      <c r="AY1078" s="17" t="s">
        <v>157</v>
      </c>
      <c r="BE1078" s="216">
        <f>IF(N1078="základní",J1078,0)</f>
        <v>0</v>
      </c>
      <c r="BF1078" s="216">
        <f>IF(N1078="snížená",J1078,0)</f>
        <v>0</v>
      </c>
      <c r="BG1078" s="216">
        <f>IF(N1078="zákl. přenesená",J1078,0)</f>
        <v>0</v>
      </c>
      <c r="BH1078" s="216">
        <f>IF(N1078="sníž. přenesená",J1078,0)</f>
        <v>0</v>
      </c>
      <c r="BI1078" s="216">
        <f>IF(N1078="nulová",J1078,0)</f>
        <v>0</v>
      </c>
      <c r="BJ1078" s="17" t="s">
        <v>167</v>
      </c>
      <c r="BK1078" s="216">
        <f>ROUND(I1078*H1078,2)</f>
        <v>0</v>
      </c>
      <c r="BL1078" s="17" t="s">
        <v>314</v>
      </c>
      <c r="BM1078" s="215" t="s">
        <v>1020</v>
      </c>
    </row>
    <row r="1079" s="2" customFormat="1">
      <c r="A1079" s="38"/>
      <c r="B1079" s="39"/>
      <c r="C1079" s="40"/>
      <c r="D1079" s="217" t="s">
        <v>169</v>
      </c>
      <c r="E1079" s="40"/>
      <c r="F1079" s="218" t="s">
        <v>1021</v>
      </c>
      <c r="G1079" s="40"/>
      <c r="H1079" s="40"/>
      <c r="I1079" s="219"/>
      <c r="J1079" s="40"/>
      <c r="K1079" s="40"/>
      <c r="L1079" s="44"/>
      <c r="M1079" s="220"/>
      <c r="N1079" s="221"/>
      <c r="O1079" s="84"/>
      <c r="P1079" s="84"/>
      <c r="Q1079" s="84"/>
      <c r="R1079" s="84"/>
      <c r="S1079" s="84"/>
      <c r="T1079" s="85"/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T1079" s="17" t="s">
        <v>169</v>
      </c>
      <c r="AU1079" s="17" t="s">
        <v>167</v>
      </c>
    </row>
    <row r="1080" s="2" customFormat="1" ht="24.15" customHeight="1">
      <c r="A1080" s="38"/>
      <c r="B1080" s="39"/>
      <c r="C1080" s="204" t="s">
        <v>1022</v>
      </c>
      <c r="D1080" s="204" t="s">
        <v>161</v>
      </c>
      <c r="E1080" s="205" t="s">
        <v>1023</v>
      </c>
      <c r="F1080" s="206" t="s">
        <v>1024</v>
      </c>
      <c r="G1080" s="207" t="s">
        <v>164</v>
      </c>
      <c r="H1080" s="208">
        <v>14.960000000000001</v>
      </c>
      <c r="I1080" s="209"/>
      <c r="J1080" s="210">
        <f>ROUND(I1080*H1080,2)</f>
        <v>0</v>
      </c>
      <c r="K1080" s="206" t="s">
        <v>165</v>
      </c>
      <c r="L1080" s="44"/>
      <c r="M1080" s="211" t="s">
        <v>19</v>
      </c>
      <c r="N1080" s="212" t="s">
        <v>43</v>
      </c>
      <c r="O1080" s="84"/>
      <c r="P1080" s="213">
        <f>O1080*H1080</f>
        <v>0</v>
      </c>
      <c r="Q1080" s="213">
        <v>0.00013999999999999999</v>
      </c>
      <c r="R1080" s="213">
        <f>Q1080*H1080</f>
        <v>0.0020943999999999997</v>
      </c>
      <c r="S1080" s="213">
        <v>0</v>
      </c>
      <c r="T1080" s="214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15" t="s">
        <v>314</v>
      </c>
      <c r="AT1080" s="215" t="s">
        <v>161</v>
      </c>
      <c r="AU1080" s="215" t="s">
        <v>167</v>
      </c>
      <c r="AY1080" s="17" t="s">
        <v>157</v>
      </c>
      <c r="BE1080" s="216">
        <f>IF(N1080="základní",J1080,0)</f>
        <v>0</v>
      </c>
      <c r="BF1080" s="216">
        <f>IF(N1080="snížená",J1080,0)</f>
        <v>0</v>
      </c>
      <c r="BG1080" s="216">
        <f>IF(N1080="zákl. přenesená",J1080,0)</f>
        <v>0</v>
      </c>
      <c r="BH1080" s="216">
        <f>IF(N1080="sníž. přenesená",J1080,0)</f>
        <v>0</v>
      </c>
      <c r="BI1080" s="216">
        <f>IF(N1080="nulová",J1080,0)</f>
        <v>0</v>
      </c>
      <c r="BJ1080" s="17" t="s">
        <v>167</v>
      </c>
      <c r="BK1080" s="216">
        <f>ROUND(I1080*H1080,2)</f>
        <v>0</v>
      </c>
      <c r="BL1080" s="17" t="s">
        <v>314</v>
      </c>
      <c r="BM1080" s="215" t="s">
        <v>1025</v>
      </c>
    </row>
    <row r="1081" s="2" customFormat="1">
      <c r="A1081" s="38"/>
      <c r="B1081" s="39"/>
      <c r="C1081" s="40"/>
      <c r="D1081" s="217" t="s">
        <v>169</v>
      </c>
      <c r="E1081" s="40"/>
      <c r="F1081" s="218" t="s">
        <v>1026</v>
      </c>
      <c r="G1081" s="40"/>
      <c r="H1081" s="40"/>
      <c r="I1081" s="219"/>
      <c r="J1081" s="40"/>
      <c r="K1081" s="40"/>
      <c r="L1081" s="44"/>
      <c r="M1081" s="220"/>
      <c r="N1081" s="221"/>
      <c r="O1081" s="84"/>
      <c r="P1081" s="84"/>
      <c r="Q1081" s="84"/>
      <c r="R1081" s="84"/>
      <c r="S1081" s="84"/>
      <c r="T1081" s="85"/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T1081" s="17" t="s">
        <v>169</v>
      </c>
      <c r="AU1081" s="17" t="s">
        <v>167</v>
      </c>
    </row>
    <row r="1082" s="12" customFormat="1" ht="22.8" customHeight="1">
      <c r="A1082" s="12"/>
      <c r="B1082" s="188"/>
      <c r="C1082" s="189"/>
      <c r="D1082" s="190" t="s">
        <v>70</v>
      </c>
      <c r="E1082" s="202" t="s">
        <v>1027</v>
      </c>
      <c r="F1082" s="202" t="s">
        <v>1028</v>
      </c>
      <c r="G1082" s="189"/>
      <c r="H1082" s="189"/>
      <c r="I1082" s="192"/>
      <c r="J1082" s="203">
        <f>BK1082</f>
        <v>0</v>
      </c>
      <c r="K1082" s="189"/>
      <c r="L1082" s="194"/>
      <c r="M1082" s="195"/>
      <c r="N1082" s="196"/>
      <c r="O1082" s="196"/>
      <c r="P1082" s="197">
        <f>SUM(P1083:P1090)</f>
        <v>0</v>
      </c>
      <c r="Q1082" s="196"/>
      <c r="R1082" s="197">
        <f>SUM(R1083:R1090)</f>
        <v>0.055360000000000006</v>
      </c>
      <c r="S1082" s="196"/>
      <c r="T1082" s="198">
        <f>SUM(T1083:T1090)</f>
        <v>0</v>
      </c>
      <c r="U1082" s="12"/>
      <c r="V1082" s="12"/>
      <c r="W1082" s="12"/>
      <c r="X1082" s="12"/>
      <c r="Y1082" s="12"/>
      <c r="Z1082" s="12"/>
      <c r="AA1082" s="12"/>
      <c r="AB1082" s="12"/>
      <c r="AC1082" s="12"/>
      <c r="AD1082" s="12"/>
      <c r="AE1082" s="12"/>
      <c r="AR1082" s="199" t="s">
        <v>167</v>
      </c>
      <c r="AT1082" s="200" t="s">
        <v>70</v>
      </c>
      <c r="AU1082" s="200" t="s">
        <v>79</v>
      </c>
      <c r="AY1082" s="199" t="s">
        <v>157</v>
      </c>
      <c r="BK1082" s="201">
        <f>SUM(BK1083:BK1090)</f>
        <v>0</v>
      </c>
    </row>
    <row r="1083" s="2" customFormat="1" ht="24.15" customHeight="1">
      <c r="A1083" s="38"/>
      <c r="B1083" s="39"/>
      <c r="C1083" s="204" t="s">
        <v>1029</v>
      </c>
      <c r="D1083" s="204" t="s">
        <v>161</v>
      </c>
      <c r="E1083" s="205" t="s">
        <v>1030</v>
      </c>
      <c r="F1083" s="206" t="s">
        <v>1031</v>
      </c>
      <c r="G1083" s="207" t="s">
        <v>164</v>
      </c>
      <c r="H1083" s="208">
        <v>138.40000000000001</v>
      </c>
      <c r="I1083" s="209"/>
      <c r="J1083" s="210">
        <f>ROUND(I1083*H1083,2)</f>
        <v>0</v>
      </c>
      <c r="K1083" s="206" t="s">
        <v>165</v>
      </c>
      <c r="L1083" s="44"/>
      <c r="M1083" s="211" t="s">
        <v>19</v>
      </c>
      <c r="N1083" s="212" t="s">
        <v>43</v>
      </c>
      <c r="O1083" s="84"/>
      <c r="P1083" s="213">
        <f>O1083*H1083</f>
        <v>0</v>
      </c>
      <c r="Q1083" s="213">
        <v>0.00020000000000000001</v>
      </c>
      <c r="R1083" s="213">
        <f>Q1083*H1083</f>
        <v>0.027680000000000003</v>
      </c>
      <c r="S1083" s="213">
        <v>0</v>
      </c>
      <c r="T1083" s="214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15" t="s">
        <v>314</v>
      </c>
      <c r="AT1083" s="215" t="s">
        <v>161</v>
      </c>
      <c r="AU1083" s="215" t="s">
        <v>167</v>
      </c>
      <c r="AY1083" s="17" t="s">
        <v>157</v>
      </c>
      <c r="BE1083" s="216">
        <f>IF(N1083="základní",J1083,0)</f>
        <v>0</v>
      </c>
      <c r="BF1083" s="216">
        <f>IF(N1083="snížená",J1083,0)</f>
        <v>0</v>
      </c>
      <c r="BG1083" s="216">
        <f>IF(N1083="zákl. přenesená",J1083,0)</f>
        <v>0</v>
      </c>
      <c r="BH1083" s="216">
        <f>IF(N1083="sníž. přenesená",J1083,0)</f>
        <v>0</v>
      </c>
      <c r="BI1083" s="216">
        <f>IF(N1083="nulová",J1083,0)</f>
        <v>0</v>
      </c>
      <c r="BJ1083" s="17" t="s">
        <v>167</v>
      </c>
      <c r="BK1083" s="216">
        <f>ROUND(I1083*H1083,2)</f>
        <v>0</v>
      </c>
      <c r="BL1083" s="17" t="s">
        <v>314</v>
      </c>
      <c r="BM1083" s="215" t="s">
        <v>1032</v>
      </c>
    </row>
    <row r="1084" s="2" customFormat="1">
      <c r="A1084" s="38"/>
      <c r="B1084" s="39"/>
      <c r="C1084" s="40"/>
      <c r="D1084" s="217" t="s">
        <v>169</v>
      </c>
      <c r="E1084" s="40"/>
      <c r="F1084" s="218" t="s">
        <v>1033</v>
      </c>
      <c r="G1084" s="40"/>
      <c r="H1084" s="40"/>
      <c r="I1084" s="219"/>
      <c r="J1084" s="40"/>
      <c r="K1084" s="40"/>
      <c r="L1084" s="44"/>
      <c r="M1084" s="220"/>
      <c r="N1084" s="221"/>
      <c r="O1084" s="84"/>
      <c r="P1084" s="84"/>
      <c r="Q1084" s="84"/>
      <c r="R1084" s="84"/>
      <c r="S1084" s="84"/>
      <c r="T1084" s="85"/>
      <c r="U1084" s="38"/>
      <c r="V1084" s="38"/>
      <c r="W1084" s="38"/>
      <c r="X1084" s="38"/>
      <c r="Y1084" s="38"/>
      <c r="Z1084" s="38"/>
      <c r="AA1084" s="38"/>
      <c r="AB1084" s="38"/>
      <c r="AC1084" s="38"/>
      <c r="AD1084" s="38"/>
      <c r="AE1084" s="38"/>
      <c r="AT1084" s="17" t="s">
        <v>169</v>
      </c>
      <c r="AU1084" s="17" t="s">
        <v>167</v>
      </c>
    </row>
    <row r="1085" s="13" customFormat="1">
      <c r="A1085" s="13"/>
      <c r="B1085" s="222"/>
      <c r="C1085" s="223"/>
      <c r="D1085" s="217" t="s">
        <v>171</v>
      </c>
      <c r="E1085" s="224" t="s">
        <v>19</v>
      </c>
      <c r="F1085" s="225" t="s">
        <v>461</v>
      </c>
      <c r="G1085" s="223"/>
      <c r="H1085" s="224" t="s">
        <v>19</v>
      </c>
      <c r="I1085" s="226"/>
      <c r="J1085" s="223"/>
      <c r="K1085" s="223"/>
      <c r="L1085" s="227"/>
      <c r="M1085" s="228"/>
      <c r="N1085" s="229"/>
      <c r="O1085" s="229"/>
      <c r="P1085" s="229"/>
      <c r="Q1085" s="229"/>
      <c r="R1085" s="229"/>
      <c r="S1085" s="229"/>
      <c r="T1085" s="230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1" t="s">
        <v>171</v>
      </c>
      <c r="AU1085" s="231" t="s">
        <v>167</v>
      </c>
      <c r="AV1085" s="13" t="s">
        <v>79</v>
      </c>
      <c r="AW1085" s="13" t="s">
        <v>33</v>
      </c>
      <c r="AX1085" s="13" t="s">
        <v>71</v>
      </c>
      <c r="AY1085" s="231" t="s">
        <v>157</v>
      </c>
    </row>
    <row r="1086" s="14" customFormat="1">
      <c r="A1086" s="14"/>
      <c r="B1086" s="232"/>
      <c r="C1086" s="233"/>
      <c r="D1086" s="217" t="s">
        <v>171</v>
      </c>
      <c r="E1086" s="234" t="s">
        <v>19</v>
      </c>
      <c r="F1086" s="235" t="s">
        <v>462</v>
      </c>
      <c r="G1086" s="233"/>
      <c r="H1086" s="236">
        <v>138.40000000000001</v>
      </c>
      <c r="I1086" s="237"/>
      <c r="J1086" s="233"/>
      <c r="K1086" s="233"/>
      <c r="L1086" s="238"/>
      <c r="M1086" s="239"/>
      <c r="N1086" s="240"/>
      <c r="O1086" s="240"/>
      <c r="P1086" s="240"/>
      <c r="Q1086" s="240"/>
      <c r="R1086" s="240"/>
      <c r="S1086" s="240"/>
      <c r="T1086" s="241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42" t="s">
        <v>171</v>
      </c>
      <c r="AU1086" s="242" t="s">
        <v>167</v>
      </c>
      <c r="AV1086" s="14" t="s">
        <v>167</v>
      </c>
      <c r="AW1086" s="14" t="s">
        <v>33</v>
      </c>
      <c r="AX1086" s="14" t="s">
        <v>79</v>
      </c>
      <c r="AY1086" s="242" t="s">
        <v>157</v>
      </c>
    </row>
    <row r="1087" s="2" customFormat="1" ht="24.15" customHeight="1">
      <c r="A1087" s="38"/>
      <c r="B1087" s="39"/>
      <c r="C1087" s="204" t="s">
        <v>1034</v>
      </c>
      <c r="D1087" s="204" t="s">
        <v>161</v>
      </c>
      <c r="E1087" s="205" t="s">
        <v>1035</v>
      </c>
      <c r="F1087" s="206" t="s">
        <v>1036</v>
      </c>
      <c r="G1087" s="207" t="s">
        <v>164</v>
      </c>
      <c r="H1087" s="208">
        <v>138.40000000000001</v>
      </c>
      <c r="I1087" s="209"/>
      <c r="J1087" s="210">
        <f>ROUND(I1087*H1087,2)</f>
        <v>0</v>
      </c>
      <c r="K1087" s="206" t="s">
        <v>165</v>
      </c>
      <c r="L1087" s="44"/>
      <c r="M1087" s="211" t="s">
        <v>19</v>
      </c>
      <c r="N1087" s="212" t="s">
        <v>43</v>
      </c>
      <c r="O1087" s="84"/>
      <c r="P1087" s="213">
        <f>O1087*H1087</f>
        <v>0</v>
      </c>
      <c r="Q1087" s="213">
        <v>0.00020000000000000001</v>
      </c>
      <c r="R1087" s="213">
        <f>Q1087*H1087</f>
        <v>0.027680000000000003</v>
      </c>
      <c r="S1087" s="213">
        <v>0</v>
      </c>
      <c r="T1087" s="214">
        <f>S1087*H1087</f>
        <v>0</v>
      </c>
      <c r="U1087" s="38"/>
      <c r="V1087" s="38"/>
      <c r="W1087" s="38"/>
      <c r="X1087" s="38"/>
      <c r="Y1087" s="38"/>
      <c r="Z1087" s="38"/>
      <c r="AA1087" s="38"/>
      <c r="AB1087" s="38"/>
      <c r="AC1087" s="38"/>
      <c r="AD1087" s="38"/>
      <c r="AE1087" s="38"/>
      <c r="AR1087" s="215" t="s">
        <v>314</v>
      </c>
      <c r="AT1087" s="215" t="s">
        <v>161</v>
      </c>
      <c r="AU1087" s="215" t="s">
        <v>167</v>
      </c>
      <c r="AY1087" s="17" t="s">
        <v>157</v>
      </c>
      <c r="BE1087" s="216">
        <f>IF(N1087="základní",J1087,0)</f>
        <v>0</v>
      </c>
      <c r="BF1087" s="216">
        <f>IF(N1087="snížená",J1087,0)</f>
        <v>0</v>
      </c>
      <c r="BG1087" s="216">
        <f>IF(N1087="zákl. přenesená",J1087,0)</f>
        <v>0</v>
      </c>
      <c r="BH1087" s="216">
        <f>IF(N1087="sníž. přenesená",J1087,0)</f>
        <v>0</v>
      </c>
      <c r="BI1087" s="216">
        <f>IF(N1087="nulová",J1087,0)</f>
        <v>0</v>
      </c>
      <c r="BJ1087" s="17" t="s">
        <v>167</v>
      </c>
      <c r="BK1087" s="216">
        <f>ROUND(I1087*H1087,2)</f>
        <v>0</v>
      </c>
      <c r="BL1087" s="17" t="s">
        <v>314</v>
      </c>
      <c r="BM1087" s="215" t="s">
        <v>1037</v>
      </c>
    </row>
    <row r="1088" s="2" customFormat="1">
      <c r="A1088" s="38"/>
      <c r="B1088" s="39"/>
      <c r="C1088" s="40"/>
      <c r="D1088" s="217" t="s">
        <v>169</v>
      </c>
      <c r="E1088" s="40"/>
      <c r="F1088" s="218" t="s">
        <v>1038</v>
      </c>
      <c r="G1088" s="40"/>
      <c r="H1088" s="40"/>
      <c r="I1088" s="219"/>
      <c r="J1088" s="40"/>
      <c r="K1088" s="40"/>
      <c r="L1088" s="44"/>
      <c r="M1088" s="220"/>
      <c r="N1088" s="221"/>
      <c r="O1088" s="84"/>
      <c r="P1088" s="84"/>
      <c r="Q1088" s="84"/>
      <c r="R1088" s="84"/>
      <c r="S1088" s="84"/>
      <c r="T1088" s="85"/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T1088" s="17" t="s">
        <v>169</v>
      </c>
      <c r="AU1088" s="17" t="s">
        <v>167</v>
      </c>
    </row>
    <row r="1089" s="13" customFormat="1">
      <c r="A1089" s="13"/>
      <c r="B1089" s="222"/>
      <c r="C1089" s="223"/>
      <c r="D1089" s="217" t="s">
        <v>171</v>
      </c>
      <c r="E1089" s="224" t="s">
        <v>19</v>
      </c>
      <c r="F1089" s="225" t="s">
        <v>461</v>
      </c>
      <c r="G1089" s="223"/>
      <c r="H1089" s="224" t="s">
        <v>19</v>
      </c>
      <c r="I1089" s="226"/>
      <c r="J1089" s="223"/>
      <c r="K1089" s="223"/>
      <c r="L1089" s="227"/>
      <c r="M1089" s="228"/>
      <c r="N1089" s="229"/>
      <c r="O1089" s="229"/>
      <c r="P1089" s="229"/>
      <c r="Q1089" s="229"/>
      <c r="R1089" s="229"/>
      <c r="S1089" s="229"/>
      <c r="T1089" s="230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1" t="s">
        <v>171</v>
      </c>
      <c r="AU1089" s="231" t="s">
        <v>167</v>
      </c>
      <c r="AV1089" s="13" t="s">
        <v>79</v>
      </c>
      <c r="AW1089" s="13" t="s">
        <v>33</v>
      </c>
      <c r="AX1089" s="13" t="s">
        <v>71</v>
      </c>
      <c r="AY1089" s="231" t="s">
        <v>157</v>
      </c>
    </row>
    <row r="1090" s="14" customFormat="1">
      <c r="A1090" s="14"/>
      <c r="B1090" s="232"/>
      <c r="C1090" s="233"/>
      <c r="D1090" s="217" t="s">
        <v>171</v>
      </c>
      <c r="E1090" s="234" t="s">
        <v>19</v>
      </c>
      <c r="F1090" s="235" t="s">
        <v>462</v>
      </c>
      <c r="G1090" s="233"/>
      <c r="H1090" s="236">
        <v>138.40000000000001</v>
      </c>
      <c r="I1090" s="237"/>
      <c r="J1090" s="233"/>
      <c r="K1090" s="233"/>
      <c r="L1090" s="238"/>
      <c r="M1090" s="265"/>
      <c r="N1090" s="266"/>
      <c r="O1090" s="266"/>
      <c r="P1090" s="266"/>
      <c r="Q1090" s="266"/>
      <c r="R1090" s="266"/>
      <c r="S1090" s="266"/>
      <c r="T1090" s="267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42" t="s">
        <v>171</v>
      </c>
      <c r="AU1090" s="242" t="s">
        <v>167</v>
      </c>
      <c r="AV1090" s="14" t="s">
        <v>167</v>
      </c>
      <c r="AW1090" s="14" t="s">
        <v>33</v>
      </c>
      <c r="AX1090" s="14" t="s">
        <v>79</v>
      </c>
      <c r="AY1090" s="242" t="s">
        <v>157</v>
      </c>
    </row>
    <row r="1091" s="2" customFormat="1" ht="6.96" customHeight="1">
      <c r="A1091" s="38"/>
      <c r="B1091" s="59"/>
      <c r="C1091" s="60"/>
      <c r="D1091" s="60"/>
      <c r="E1091" s="60"/>
      <c r="F1091" s="60"/>
      <c r="G1091" s="60"/>
      <c r="H1091" s="60"/>
      <c r="I1091" s="60"/>
      <c r="J1091" s="60"/>
      <c r="K1091" s="60"/>
      <c r="L1091" s="44"/>
      <c r="M1091" s="38"/>
      <c r="O1091" s="38"/>
      <c r="P1091" s="38"/>
      <c r="Q1091" s="38"/>
      <c r="R1091" s="38"/>
      <c r="S1091" s="38"/>
      <c r="T1091" s="38"/>
      <c r="U1091" s="38"/>
      <c r="V1091" s="38"/>
      <c r="W1091" s="38"/>
      <c r="X1091" s="38"/>
      <c r="Y1091" s="38"/>
      <c r="Z1091" s="38"/>
      <c r="AA1091" s="38"/>
      <c r="AB1091" s="38"/>
      <c r="AC1091" s="38"/>
      <c r="AD1091" s="38"/>
      <c r="AE1091" s="38"/>
    </row>
  </sheetData>
  <sheetProtection sheet="1" autoFilter="0" formatColumns="0" formatRows="0" objects="1" scenarios="1" spinCount="100000" saltValue="dsKagp7g+iBDQ5zLc5NgvSpueK7GzNEtBC3Am14ZGSnFje7z3whlZ3oxj+gNsB4zwrZqeoYQVrEPPzYpFE/2/w==" hashValue="NrESP8LVe1Ilj8XGngr8/slgnpWt7FzT2MTriG1B9Cg1nxSS/HJbSKsAhpssv4oms4OZTOFP7OdQ6lF7Gd0odw==" algorithmName="SHA-512" password="CC35"/>
  <autoFilter ref="C98:K1090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1039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ROUND((SUM(BE88:BE151)),  2)</f>
        <v>0</v>
      </c>
      <c r="G33" s="38"/>
      <c r="H33" s="38"/>
      <c r="I33" s="148">
        <v>0.20999999999999999</v>
      </c>
      <c r="J33" s="147">
        <f>ROUND(((SUM(BE88:BE151))*I33),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ROUND((SUM(BF88:BF151)),  2)</f>
        <v>0</v>
      </c>
      <c r="G34" s="38"/>
      <c r="H34" s="38"/>
      <c r="I34" s="148">
        <v>0.14999999999999999</v>
      </c>
      <c r="J34" s="147">
        <f>ROUND(((SUM(BF88:BF151))*I34),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ROUND((SUM(BG88:BG151)),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ROUND((SUM(BH88:BH151)),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ROUND((SUM(BI88:BI151)),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02 - sanace suterénu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1040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1041</v>
      </c>
      <c r="E62" s="174"/>
      <c r="F62" s="174"/>
      <c r="G62" s="174"/>
      <c r="H62" s="174"/>
      <c r="I62" s="174"/>
      <c r="J62" s="175">
        <f>J94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123</v>
      </c>
      <c r="E63" s="174"/>
      <c r="F63" s="174"/>
      <c r="G63" s="174"/>
      <c r="H63" s="174"/>
      <c r="I63" s="174"/>
      <c r="J63" s="175">
        <f>J101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126</v>
      </c>
      <c r="E64" s="174"/>
      <c r="F64" s="174"/>
      <c r="G64" s="174"/>
      <c r="H64" s="174"/>
      <c r="I64" s="174"/>
      <c r="J64" s="175">
        <f>J110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128</v>
      </c>
      <c r="E65" s="174"/>
      <c r="F65" s="174"/>
      <c r="G65" s="174"/>
      <c r="H65" s="174"/>
      <c r="I65" s="174"/>
      <c r="J65" s="175">
        <f>J119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129</v>
      </c>
      <c r="E66" s="174"/>
      <c r="F66" s="174"/>
      <c r="G66" s="174"/>
      <c r="H66" s="174"/>
      <c r="I66" s="174"/>
      <c r="J66" s="175">
        <f>J129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130</v>
      </c>
      <c r="E67" s="168"/>
      <c r="F67" s="168"/>
      <c r="G67" s="168"/>
      <c r="H67" s="168"/>
      <c r="I67" s="168"/>
      <c r="J67" s="169">
        <f>J132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71"/>
      <c r="C68" s="172"/>
      <c r="D68" s="173" t="s">
        <v>141</v>
      </c>
      <c r="E68" s="174"/>
      <c r="F68" s="174"/>
      <c r="G68" s="174"/>
      <c r="H68" s="174"/>
      <c r="I68" s="174"/>
      <c r="J68" s="175">
        <f>J133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02 - sanace suterénu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1023/4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143</v>
      </c>
      <c r="D87" s="180" t="s">
        <v>56</v>
      </c>
      <c r="E87" s="180" t="s">
        <v>52</v>
      </c>
      <c r="F87" s="180" t="s">
        <v>53</v>
      </c>
      <c r="G87" s="180" t="s">
        <v>144</v>
      </c>
      <c r="H87" s="180" t="s">
        <v>145</v>
      </c>
      <c r="I87" s="180" t="s">
        <v>146</v>
      </c>
      <c r="J87" s="180" t="s">
        <v>120</v>
      </c>
      <c r="K87" s="181" t="s">
        <v>147</v>
      </c>
      <c r="L87" s="182"/>
      <c r="M87" s="92" t="s">
        <v>19</v>
      </c>
      <c r="N87" s="93" t="s">
        <v>41</v>
      </c>
      <c r="O87" s="93" t="s">
        <v>148</v>
      </c>
      <c r="P87" s="93" t="s">
        <v>149</v>
      </c>
      <c r="Q87" s="93" t="s">
        <v>150</v>
      </c>
      <c r="R87" s="93" t="s">
        <v>151</v>
      </c>
      <c r="S87" s="93" t="s">
        <v>152</v>
      </c>
      <c r="T87" s="94" t="s">
        <v>153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154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P89+P132</f>
        <v>0</v>
      </c>
      <c r="Q88" s="96"/>
      <c r="R88" s="185">
        <f>R89+R132</f>
        <v>18.465761600000004</v>
      </c>
      <c r="S88" s="96"/>
      <c r="T88" s="186">
        <f>T89+T132</f>
        <v>7.723916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121</v>
      </c>
      <c r="BK88" s="187">
        <f>BK89+BK132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155</v>
      </c>
      <c r="F89" s="191" t="s">
        <v>156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P90+P94+P101+P110+P119+P129</f>
        <v>0</v>
      </c>
      <c r="Q89" s="196"/>
      <c r="R89" s="197">
        <f>R90+R94+R101+R110+R119+R129</f>
        <v>18.276508000000003</v>
      </c>
      <c r="S89" s="196"/>
      <c r="T89" s="198">
        <f>T90+T94+T101+T110+T119+T129</f>
        <v>7.723916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71</v>
      </c>
      <c r="AY89" s="199" t="s">
        <v>157</v>
      </c>
      <c r="BK89" s="201">
        <f>BK90+BK94+BK101+BK110+BK119+BK129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196</v>
      </c>
      <c r="F90" s="202" t="s">
        <v>1042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SUM(P91:P93)</f>
        <v>0</v>
      </c>
      <c r="Q90" s="196"/>
      <c r="R90" s="197">
        <f>SUM(R91:R93)</f>
        <v>0.048298000000000001</v>
      </c>
      <c r="S90" s="196"/>
      <c r="T90" s="198">
        <f>SUM(T91:T93)</f>
        <v>0.002356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79</v>
      </c>
      <c r="AT90" s="200" t="s">
        <v>70</v>
      </c>
      <c r="AU90" s="200" t="s">
        <v>79</v>
      </c>
      <c r="AY90" s="199" t="s">
        <v>157</v>
      </c>
      <c r="BK90" s="201">
        <f>SUM(BK91:BK93)</f>
        <v>0</v>
      </c>
    </row>
    <row r="91" s="2" customFormat="1" ht="24.15" customHeight="1">
      <c r="A91" s="38"/>
      <c r="B91" s="39"/>
      <c r="C91" s="204" t="s">
        <v>321</v>
      </c>
      <c r="D91" s="204" t="s">
        <v>161</v>
      </c>
      <c r="E91" s="205" t="s">
        <v>1043</v>
      </c>
      <c r="F91" s="206" t="s">
        <v>1044</v>
      </c>
      <c r="G91" s="207" t="s">
        <v>274</v>
      </c>
      <c r="H91" s="208">
        <v>58.899999999999999</v>
      </c>
      <c r="I91" s="209"/>
      <c r="J91" s="210">
        <f>ROUND(I91*H91,2)</f>
        <v>0</v>
      </c>
      <c r="K91" s="206" t="s">
        <v>165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0.00081999999999999998</v>
      </c>
      <c r="R91" s="213">
        <f>Q91*H91</f>
        <v>0.048298000000000001</v>
      </c>
      <c r="S91" s="213">
        <v>4.0000000000000003E-05</v>
      </c>
      <c r="T91" s="214">
        <f>S91*H91</f>
        <v>0.002356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166</v>
      </c>
      <c r="AT91" s="215" t="s">
        <v>161</v>
      </c>
      <c r="AU91" s="215" t="s">
        <v>167</v>
      </c>
      <c r="AY91" s="17" t="s">
        <v>157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167</v>
      </c>
      <c r="BK91" s="216">
        <f>ROUND(I91*H91,2)</f>
        <v>0</v>
      </c>
      <c r="BL91" s="17" t="s">
        <v>166</v>
      </c>
      <c r="BM91" s="215" t="s">
        <v>1045</v>
      </c>
    </row>
    <row r="92" s="2" customFormat="1">
      <c r="A92" s="38"/>
      <c r="B92" s="39"/>
      <c r="C92" s="40"/>
      <c r="D92" s="217" t="s">
        <v>169</v>
      </c>
      <c r="E92" s="40"/>
      <c r="F92" s="218" t="s">
        <v>1046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167</v>
      </c>
    </row>
    <row r="93" s="14" customFormat="1">
      <c r="A93" s="14"/>
      <c r="B93" s="232"/>
      <c r="C93" s="233"/>
      <c r="D93" s="217" t="s">
        <v>171</v>
      </c>
      <c r="E93" s="234" t="s">
        <v>19</v>
      </c>
      <c r="F93" s="235" t="s">
        <v>1047</v>
      </c>
      <c r="G93" s="233"/>
      <c r="H93" s="236">
        <v>58.899999999999999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2" t="s">
        <v>171</v>
      </c>
      <c r="AU93" s="242" t="s">
        <v>167</v>
      </c>
      <c r="AV93" s="14" t="s">
        <v>167</v>
      </c>
      <c r="AW93" s="14" t="s">
        <v>33</v>
      </c>
      <c r="AX93" s="14" t="s">
        <v>79</v>
      </c>
      <c r="AY93" s="242" t="s">
        <v>157</v>
      </c>
    </row>
    <row r="94" s="12" customFormat="1" ht="22.8" customHeight="1">
      <c r="A94" s="12"/>
      <c r="B94" s="188"/>
      <c r="C94" s="189"/>
      <c r="D94" s="190" t="s">
        <v>70</v>
      </c>
      <c r="E94" s="202" t="s">
        <v>207</v>
      </c>
      <c r="F94" s="202" t="s">
        <v>1048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SUM(P95:P100)</f>
        <v>0</v>
      </c>
      <c r="Q94" s="196"/>
      <c r="R94" s="197">
        <f>SUM(R95:R100)</f>
        <v>4.4398080000000002</v>
      </c>
      <c r="S94" s="196"/>
      <c r="T94" s="198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79</v>
      </c>
      <c r="AT94" s="200" t="s">
        <v>70</v>
      </c>
      <c r="AU94" s="200" t="s">
        <v>79</v>
      </c>
      <c r="AY94" s="199" t="s">
        <v>157</v>
      </c>
      <c r="BK94" s="201">
        <f>SUM(BK95:BK100)</f>
        <v>0</v>
      </c>
    </row>
    <row r="95" s="2" customFormat="1" ht="24.15" customHeight="1">
      <c r="A95" s="38"/>
      <c r="B95" s="39"/>
      <c r="C95" s="204" t="s">
        <v>89</v>
      </c>
      <c r="D95" s="204" t="s">
        <v>161</v>
      </c>
      <c r="E95" s="205" t="s">
        <v>1049</v>
      </c>
      <c r="F95" s="206" t="s">
        <v>1050</v>
      </c>
      <c r="G95" s="207" t="s">
        <v>164</v>
      </c>
      <c r="H95" s="208">
        <v>24.600000000000001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0.18048</v>
      </c>
      <c r="R95" s="213">
        <f>Q95*H95</f>
        <v>4.4398080000000002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1051</v>
      </c>
    </row>
    <row r="96" s="2" customFormat="1">
      <c r="A96" s="38"/>
      <c r="B96" s="39"/>
      <c r="C96" s="40"/>
      <c r="D96" s="217" t="s">
        <v>169</v>
      </c>
      <c r="E96" s="40"/>
      <c r="F96" s="218" t="s">
        <v>1052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14" customFormat="1">
      <c r="A97" s="14"/>
      <c r="B97" s="232"/>
      <c r="C97" s="233"/>
      <c r="D97" s="217" t="s">
        <v>171</v>
      </c>
      <c r="E97" s="234" t="s">
        <v>19</v>
      </c>
      <c r="F97" s="235" t="s">
        <v>1053</v>
      </c>
      <c r="G97" s="233"/>
      <c r="H97" s="236">
        <v>24.600000000000001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171</v>
      </c>
      <c r="AU97" s="242" t="s">
        <v>167</v>
      </c>
      <c r="AV97" s="14" t="s">
        <v>167</v>
      </c>
      <c r="AW97" s="14" t="s">
        <v>33</v>
      </c>
      <c r="AX97" s="14" t="s">
        <v>79</v>
      </c>
      <c r="AY97" s="242" t="s">
        <v>157</v>
      </c>
    </row>
    <row r="98" s="2" customFormat="1" ht="24.15" customHeight="1">
      <c r="A98" s="38"/>
      <c r="B98" s="39"/>
      <c r="C98" s="204" t="s">
        <v>92</v>
      </c>
      <c r="D98" s="204" t="s">
        <v>161</v>
      </c>
      <c r="E98" s="205" t="s">
        <v>1054</v>
      </c>
      <c r="F98" s="206" t="s">
        <v>1055</v>
      </c>
      <c r="G98" s="207" t="s">
        <v>164</v>
      </c>
      <c r="H98" s="208">
        <v>24.600000000000001</v>
      </c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166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166</v>
      </c>
      <c r="BM98" s="215" t="s">
        <v>1056</v>
      </c>
    </row>
    <row r="99" s="2" customFormat="1">
      <c r="A99" s="38"/>
      <c r="B99" s="39"/>
      <c r="C99" s="40"/>
      <c r="D99" s="217" t="s">
        <v>169</v>
      </c>
      <c r="E99" s="40"/>
      <c r="F99" s="218" t="s">
        <v>1057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4" customFormat="1">
      <c r="A100" s="14"/>
      <c r="B100" s="232"/>
      <c r="C100" s="233"/>
      <c r="D100" s="217" t="s">
        <v>171</v>
      </c>
      <c r="E100" s="234" t="s">
        <v>19</v>
      </c>
      <c r="F100" s="235" t="s">
        <v>1053</v>
      </c>
      <c r="G100" s="233"/>
      <c r="H100" s="236">
        <v>24.600000000000001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171</v>
      </c>
      <c r="AU100" s="242" t="s">
        <v>167</v>
      </c>
      <c r="AV100" s="14" t="s">
        <v>167</v>
      </c>
      <c r="AW100" s="14" t="s">
        <v>33</v>
      </c>
      <c r="AX100" s="14" t="s">
        <v>79</v>
      </c>
      <c r="AY100" s="242" t="s">
        <v>157</v>
      </c>
    </row>
    <row r="101" s="12" customFormat="1" ht="22.8" customHeight="1">
      <c r="A101" s="12"/>
      <c r="B101" s="188"/>
      <c r="C101" s="189"/>
      <c r="D101" s="190" t="s">
        <v>70</v>
      </c>
      <c r="E101" s="202" t="s">
        <v>158</v>
      </c>
      <c r="F101" s="202" t="s">
        <v>159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SUM(P102:P109)</f>
        <v>0</v>
      </c>
      <c r="Q101" s="196"/>
      <c r="R101" s="197">
        <f>SUM(R102:R109)</f>
        <v>13.781922000000002</v>
      </c>
      <c r="S101" s="196"/>
      <c r="T101" s="198">
        <f>SUM(T102:T109)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79</v>
      </c>
      <c r="AT101" s="200" t="s">
        <v>70</v>
      </c>
      <c r="AU101" s="200" t="s">
        <v>79</v>
      </c>
      <c r="AY101" s="199" t="s">
        <v>157</v>
      </c>
      <c r="BK101" s="201">
        <f>SUM(BK102:BK109)</f>
        <v>0</v>
      </c>
    </row>
    <row r="102" s="2" customFormat="1" ht="24.15" customHeight="1">
      <c r="A102" s="38"/>
      <c r="B102" s="39"/>
      <c r="C102" s="204" t="s">
        <v>1058</v>
      </c>
      <c r="D102" s="204" t="s">
        <v>161</v>
      </c>
      <c r="E102" s="205" t="s">
        <v>1059</v>
      </c>
      <c r="F102" s="206" t="s">
        <v>1060</v>
      </c>
      <c r="G102" s="207" t="s">
        <v>164</v>
      </c>
      <c r="H102" s="208">
        <v>234.08000000000001</v>
      </c>
      <c r="I102" s="209"/>
      <c r="J102" s="210">
        <f>ROUND(I102*H102,2)</f>
        <v>0</v>
      </c>
      <c r="K102" s="206" t="s">
        <v>165</v>
      </c>
      <c r="L102" s="44"/>
      <c r="M102" s="211" t="s">
        <v>19</v>
      </c>
      <c r="N102" s="212" t="s">
        <v>43</v>
      </c>
      <c r="O102" s="84"/>
      <c r="P102" s="213">
        <f>O102*H102</f>
        <v>0</v>
      </c>
      <c r="Q102" s="213">
        <v>0.028400000000000002</v>
      </c>
      <c r="R102" s="213">
        <f>Q102*H102</f>
        <v>6.6478720000000004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166</v>
      </c>
      <c r="AT102" s="215" t="s">
        <v>161</v>
      </c>
      <c r="AU102" s="215" t="s">
        <v>167</v>
      </c>
      <c r="AY102" s="17" t="s">
        <v>157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167</v>
      </c>
      <c r="BK102" s="216">
        <f>ROUND(I102*H102,2)</f>
        <v>0</v>
      </c>
      <c r="BL102" s="17" t="s">
        <v>166</v>
      </c>
      <c r="BM102" s="215" t="s">
        <v>1061</v>
      </c>
    </row>
    <row r="103" s="2" customFormat="1">
      <c r="A103" s="38"/>
      <c r="B103" s="39"/>
      <c r="C103" s="40"/>
      <c r="D103" s="217" t="s">
        <v>169</v>
      </c>
      <c r="E103" s="40"/>
      <c r="F103" s="218" t="s">
        <v>1062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169</v>
      </c>
      <c r="AU103" s="17" t="s">
        <v>167</v>
      </c>
    </row>
    <row r="104" s="13" customFormat="1">
      <c r="A104" s="13"/>
      <c r="B104" s="222"/>
      <c r="C104" s="223"/>
      <c r="D104" s="217" t="s">
        <v>171</v>
      </c>
      <c r="E104" s="224" t="s">
        <v>19</v>
      </c>
      <c r="F104" s="225" t="s">
        <v>1063</v>
      </c>
      <c r="G104" s="223"/>
      <c r="H104" s="224" t="s">
        <v>19</v>
      </c>
      <c r="I104" s="226"/>
      <c r="J104" s="223"/>
      <c r="K104" s="223"/>
      <c r="L104" s="227"/>
      <c r="M104" s="228"/>
      <c r="N104" s="229"/>
      <c r="O104" s="229"/>
      <c r="P104" s="229"/>
      <c r="Q104" s="229"/>
      <c r="R104" s="229"/>
      <c r="S104" s="229"/>
      <c r="T104" s="23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1" t="s">
        <v>171</v>
      </c>
      <c r="AU104" s="231" t="s">
        <v>167</v>
      </c>
      <c r="AV104" s="13" t="s">
        <v>79</v>
      </c>
      <c r="AW104" s="13" t="s">
        <v>33</v>
      </c>
      <c r="AX104" s="13" t="s">
        <v>71</v>
      </c>
      <c r="AY104" s="231" t="s">
        <v>157</v>
      </c>
    </row>
    <row r="105" s="14" customFormat="1">
      <c r="A105" s="14"/>
      <c r="B105" s="232"/>
      <c r="C105" s="233"/>
      <c r="D105" s="217" t="s">
        <v>171</v>
      </c>
      <c r="E105" s="234" t="s">
        <v>19</v>
      </c>
      <c r="F105" s="235" t="s">
        <v>1064</v>
      </c>
      <c r="G105" s="233"/>
      <c r="H105" s="236">
        <v>234.08000000000001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171</v>
      </c>
      <c r="AU105" s="242" t="s">
        <v>167</v>
      </c>
      <c r="AV105" s="14" t="s">
        <v>167</v>
      </c>
      <c r="AW105" s="14" t="s">
        <v>33</v>
      </c>
      <c r="AX105" s="14" t="s">
        <v>79</v>
      </c>
      <c r="AY105" s="242" t="s">
        <v>157</v>
      </c>
    </row>
    <row r="106" s="2" customFormat="1" ht="24.15" customHeight="1">
      <c r="A106" s="38"/>
      <c r="B106" s="39"/>
      <c r="C106" s="204" t="s">
        <v>347</v>
      </c>
      <c r="D106" s="204" t="s">
        <v>161</v>
      </c>
      <c r="E106" s="205" t="s">
        <v>1065</v>
      </c>
      <c r="F106" s="206" t="s">
        <v>1066</v>
      </c>
      <c r="G106" s="207" t="s">
        <v>164</v>
      </c>
      <c r="H106" s="208">
        <v>167.86000000000001</v>
      </c>
      <c r="I106" s="209"/>
      <c r="J106" s="210">
        <f>ROUND(I106*H106,2)</f>
        <v>0</v>
      </c>
      <c r="K106" s="206" t="s">
        <v>165</v>
      </c>
      <c r="L106" s="44"/>
      <c r="M106" s="211" t="s">
        <v>19</v>
      </c>
      <c r="N106" s="212" t="s">
        <v>43</v>
      </c>
      <c r="O106" s="84"/>
      <c r="P106" s="213">
        <f>O106*H106</f>
        <v>0</v>
      </c>
      <c r="Q106" s="213">
        <v>0.042500000000000003</v>
      </c>
      <c r="R106" s="213">
        <f>Q106*H106</f>
        <v>7.1340500000000011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166</v>
      </c>
      <c r="AT106" s="215" t="s">
        <v>161</v>
      </c>
      <c r="AU106" s="215" t="s">
        <v>167</v>
      </c>
      <c r="AY106" s="17" t="s">
        <v>157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167</v>
      </c>
      <c r="BK106" s="216">
        <f>ROUND(I106*H106,2)</f>
        <v>0</v>
      </c>
      <c r="BL106" s="17" t="s">
        <v>166</v>
      </c>
      <c r="BM106" s="215" t="s">
        <v>1067</v>
      </c>
    </row>
    <row r="107" s="2" customFormat="1">
      <c r="A107" s="38"/>
      <c r="B107" s="39"/>
      <c r="C107" s="40"/>
      <c r="D107" s="217" t="s">
        <v>169</v>
      </c>
      <c r="E107" s="40"/>
      <c r="F107" s="218" t="s">
        <v>1068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169</v>
      </c>
      <c r="AU107" s="17" t="s">
        <v>167</v>
      </c>
    </row>
    <row r="108" s="13" customFormat="1">
      <c r="A108" s="13"/>
      <c r="B108" s="222"/>
      <c r="C108" s="223"/>
      <c r="D108" s="217" t="s">
        <v>171</v>
      </c>
      <c r="E108" s="224" t="s">
        <v>19</v>
      </c>
      <c r="F108" s="225" t="s">
        <v>1069</v>
      </c>
      <c r="G108" s="223"/>
      <c r="H108" s="224" t="s">
        <v>19</v>
      </c>
      <c r="I108" s="226"/>
      <c r="J108" s="223"/>
      <c r="K108" s="223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171</v>
      </c>
      <c r="AU108" s="231" t="s">
        <v>167</v>
      </c>
      <c r="AV108" s="13" t="s">
        <v>79</v>
      </c>
      <c r="AW108" s="13" t="s">
        <v>33</v>
      </c>
      <c r="AX108" s="13" t="s">
        <v>71</v>
      </c>
      <c r="AY108" s="231" t="s">
        <v>157</v>
      </c>
    </row>
    <row r="109" s="14" customFormat="1">
      <c r="A109" s="14"/>
      <c r="B109" s="232"/>
      <c r="C109" s="233"/>
      <c r="D109" s="217" t="s">
        <v>171</v>
      </c>
      <c r="E109" s="234" t="s">
        <v>19</v>
      </c>
      <c r="F109" s="235" t="s">
        <v>1070</v>
      </c>
      <c r="G109" s="233"/>
      <c r="H109" s="236">
        <v>167.86000000000001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171</v>
      </c>
      <c r="AU109" s="242" t="s">
        <v>167</v>
      </c>
      <c r="AV109" s="14" t="s">
        <v>167</v>
      </c>
      <c r="AW109" s="14" t="s">
        <v>33</v>
      </c>
      <c r="AX109" s="14" t="s">
        <v>79</v>
      </c>
      <c r="AY109" s="242" t="s">
        <v>157</v>
      </c>
    </row>
    <row r="110" s="12" customFormat="1" ht="22.8" customHeight="1">
      <c r="A110" s="12"/>
      <c r="B110" s="188"/>
      <c r="C110" s="189"/>
      <c r="D110" s="190" t="s">
        <v>70</v>
      </c>
      <c r="E110" s="202" t="s">
        <v>264</v>
      </c>
      <c r="F110" s="202" t="s">
        <v>506</v>
      </c>
      <c r="G110" s="189"/>
      <c r="H110" s="189"/>
      <c r="I110" s="192"/>
      <c r="J110" s="203">
        <f>BK110</f>
        <v>0</v>
      </c>
      <c r="K110" s="189"/>
      <c r="L110" s="194"/>
      <c r="M110" s="195"/>
      <c r="N110" s="196"/>
      <c r="O110" s="196"/>
      <c r="P110" s="197">
        <f>SUM(P111:P118)</f>
        <v>0</v>
      </c>
      <c r="Q110" s="196"/>
      <c r="R110" s="197">
        <f>SUM(R111:R118)</f>
        <v>0.0064800000000000005</v>
      </c>
      <c r="S110" s="196"/>
      <c r="T110" s="198">
        <f>SUM(T111:T118)</f>
        <v>7.7215600000000002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9" t="s">
        <v>79</v>
      </c>
      <c r="AT110" s="200" t="s">
        <v>70</v>
      </c>
      <c r="AU110" s="200" t="s">
        <v>79</v>
      </c>
      <c r="AY110" s="199" t="s">
        <v>157</v>
      </c>
      <c r="BK110" s="201">
        <f>SUM(BK111:BK118)</f>
        <v>0</v>
      </c>
    </row>
    <row r="111" s="2" customFormat="1" ht="24.15" customHeight="1">
      <c r="A111" s="38"/>
      <c r="B111" s="39"/>
      <c r="C111" s="204" t="s">
        <v>397</v>
      </c>
      <c r="D111" s="204" t="s">
        <v>161</v>
      </c>
      <c r="E111" s="205" t="s">
        <v>507</v>
      </c>
      <c r="F111" s="206" t="s">
        <v>508</v>
      </c>
      <c r="G111" s="207" t="s">
        <v>164</v>
      </c>
      <c r="H111" s="208">
        <v>162</v>
      </c>
      <c r="I111" s="209"/>
      <c r="J111" s="210">
        <f>ROUND(I111*H111,2)</f>
        <v>0</v>
      </c>
      <c r="K111" s="206" t="s">
        <v>165</v>
      </c>
      <c r="L111" s="44"/>
      <c r="M111" s="211" t="s">
        <v>19</v>
      </c>
      <c r="N111" s="212" t="s">
        <v>43</v>
      </c>
      <c r="O111" s="84"/>
      <c r="P111" s="213">
        <f>O111*H111</f>
        <v>0</v>
      </c>
      <c r="Q111" s="213">
        <v>4.0000000000000003E-05</v>
      </c>
      <c r="R111" s="213">
        <f>Q111*H111</f>
        <v>0.0064800000000000005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166</v>
      </c>
      <c r="AT111" s="215" t="s">
        <v>161</v>
      </c>
      <c r="AU111" s="215" t="s">
        <v>167</v>
      </c>
      <c r="AY111" s="17" t="s">
        <v>157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167</v>
      </c>
      <c r="BK111" s="216">
        <f>ROUND(I111*H111,2)</f>
        <v>0</v>
      </c>
      <c r="BL111" s="17" t="s">
        <v>166</v>
      </c>
      <c r="BM111" s="215" t="s">
        <v>1071</v>
      </c>
    </row>
    <row r="112" s="2" customFormat="1">
      <c r="A112" s="38"/>
      <c r="B112" s="39"/>
      <c r="C112" s="40"/>
      <c r="D112" s="217" t="s">
        <v>169</v>
      </c>
      <c r="E112" s="40"/>
      <c r="F112" s="218" t="s">
        <v>510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169</v>
      </c>
      <c r="AU112" s="17" t="s">
        <v>167</v>
      </c>
    </row>
    <row r="113" s="13" customFormat="1">
      <c r="A113" s="13"/>
      <c r="B113" s="222"/>
      <c r="C113" s="223"/>
      <c r="D113" s="217" t="s">
        <v>171</v>
      </c>
      <c r="E113" s="224" t="s">
        <v>19</v>
      </c>
      <c r="F113" s="225" t="s">
        <v>1072</v>
      </c>
      <c r="G113" s="223"/>
      <c r="H113" s="224" t="s">
        <v>19</v>
      </c>
      <c r="I113" s="226"/>
      <c r="J113" s="223"/>
      <c r="K113" s="223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171</v>
      </c>
      <c r="AU113" s="231" t="s">
        <v>167</v>
      </c>
      <c r="AV113" s="13" t="s">
        <v>79</v>
      </c>
      <c r="AW113" s="13" t="s">
        <v>33</v>
      </c>
      <c r="AX113" s="13" t="s">
        <v>71</v>
      </c>
      <c r="AY113" s="231" t="s">
        <v>157</v>
      </c>
    </row>
    <row r="114" s="14" customFormat="1">
      <c r="A114" s="14"/>
      <c r="B114" s="232"/>
      <c r="C114" s="233"/>
      <c r="D114" s="217" t="s">
        <v>171</v>
      </c>
      <c r="E114" s="234" t="s">
        <v>19</v>
      </c>
      <c r="F114" s="235" t="s">
        <v>1073</v>
      </c>
      <c r="G114" s="233"/>
      <c r="H114" s="236">
        <v>162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171</v>
      </c>
      <c r="AU114" s="242" t="s">
        <v>167</v>
      </c>
      <c r="AV114" s="14" t="s">
        <v>167</v>
      </c>
      <c r="AW114" s="14" t="s">
        <v>33</v>
      </c>
      <c r="AX114" s="14" t="s">
        <v>79</v>
      </c>
      <c r="AY114" s="242" t="s">
        <v>157</v>
      </c>
    </row>
    <row r="115" s="2" customFormat="1" ht="24.15" customHeight="1">
      <c r="A115" s="38"/>
      <c r="B115" s="39"/>
      <c r="C115" s="204" t="s">
        <v>112</v>
      </c>
      <c r="D115" s="204" t="s">
        <v>161</v>
      </c>
      <c r="E115" s="205" t="s">
        <v>1074</v>
      </c>
      <c r="F115" s="206" t="s">
        <v>1075</v>
      </c>
      <c r="G115" s="207" t="s">
        <v>164</v>
      </c>
      <c r="H115" s="208">
        <v>167.86000000000001</v>
      </c>
      <c r="I115" s="209"/>
      <c r="J115" s="210">
        <f>ROUND(I115*H115,2)</f>
        <v>0</v>
      </c>
      <c r="K115" s="206" t="s">
        <v>165</v>
      </c>
      <c r="L115" s="44"/>
      <c r="M115" s="211" t="s">
        <v>19</v>
      </c>
      <c r="N115" s="212" t="s">
        <v>43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0.045999999999999999</v>
      </c>
      <c r="T115" s="214">
        <f>S115*H115</f>
        <v>7.7215600000000002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166</v>
      </c>
      <c r="AT115" s="215" t="s">
        <v>161</v>
      </c>
      <c r="AU115" s="215" t="s">
        <v>167</v>
      </c>
      <c r="AY115" s="17" t="s">
        <v>157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167</v>
      </c>
      <c r="BK115" s="216">
        <f>ROUND(I115*H115,2)</f>
        <v>0</v>
      </c>
      <c r="BL115" s="17" t="s">
        <v>166</v>
      </c>
      <c r="BM115" s="215" t="s">
        <v>1076</v>
      </c>
    </row>
    <row r="116" s="2" customFormat="1">
      <c r="A116" s="38"/>
      <c r="B116" s="39"/>
      <c r="C116" s="40"/>
      <c r="D116" s="217" t="s">
        <v>169</v>
      </c>
      <c r="E116" s="40"/>
      <c r="F116" s="218" t="s">
        <v>1077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169</v>
      </c>
      <c r="AU116" s="17" t="s">
        <v>167</v>
      </c>
    </row>
    <row r="117" s="13" customFormat="1">
      <c r="A117" s="13"/>
      <c r="B117" s="222"/>
      <c r="C117" s="223"/>
      <c r="D117" s="217" t="s">
        <v>171</v>
      </c>
      <c r="E117" s="224" t="s">
        <v>19</v>
      </c>
      <c r="F117" s="225" t="s">
        <v>1078</v>
      </c>
      <c r="G117" s="223"/>
      <c r="H117" s="224" t="s">
        <v>19</v>
      </c>
      <c r="I117" s="226"/>
      <c r="J117" s="223"/>
      <c r="K117" s="223"/>
      <c r="L117" s="227"/>
      <c r="M117" s="228"/>
      <c r="N117" s="229"/>
      <c r="O117" s="229"/>
      <c r="P117" s="229"/>
      <c r="Q117" s="229"/>
      <c r="R117" s="229"/>
      <c r="S117" s="229"/>
      <c r="T117" s="230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1" t="s">
        <v>171</v>
      </c>
      <c r="AU117" s="231" t="s">
        <v>167</v>
      </c>
      <c r="AV117" s="13" t="s">
        <v>79</v>
      </c>
      <c r="AW117" s="13" t="s">
        <v>33</v>
      </c>
      <c r="AX117" s="13" t="s">
        <v>71</v>
      </c>
      <c r="AY117" s="231" t="s">
        <v>157</v>
      </c>
    </row>
    <row r="118" s="14" customFormat="1">
      <c r="A118" s="14"/>
      <c r="B118" s="232"/>
      <c r="C118" s="233"/>
      <c r="D118" s="217" t="s">
        <v>171</v>
      </c>
      <c r="E118" s="234" t="s">
        <v>19</v>
      </c>
      <c r="F118" s="235" t="s">
        <v>1070</v>
      </c>
      <c r="G118" s="233"/>
      <c r="H118" s="236">
        <v>167.86000000000001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2" t="s">
        <v>171</v>
      </c>
      <c r="AU118" s="242" t="s">
        <v>167</v>
      </c>
      <c r="AV118" s="14" t="s">
        <v>167</v>
      </c>
      <c r="AW118" s="14" t="s">
        <v>33</v>
      </c>
      <c r="AX118" s="14" t="s">
        <v>79</v>
      </c>
      <c r="AY118" s="242" t="s">
        <v>157</v>
      </c>
    </row>
    <row r="119" s="12" customFormat="1" ht="22.8" customHeight="1">
      <c r="A119" s="12"/>
      <c r="B119" s="188"/>
      <c r="C119" s="189"/>
      <c r="D119" s="190" t="s">
        <v>70</v>
      </c>
      <c r="E119" s="202" t="s">
        <v>581</v>
      </c>
      <c r="F119" s="202" t="s">
        <v>582</v>
      </c>
      <c r="G119" s="189"/>
      <c r="H119" s="189"/>
      <c r="I119" s="192"/>
      <c r="J119" s="203">
        <f>BK119</f>
        <v>0</v>
      </c>
      <c r="K119" s="189"/>
      <c r="L119" s="194"/>
      <c r="M119" s="195"/>
      <c r="N119" s="196"/>
      <c r="O119" s="196"/>
      <c r="P119" s="197">
        <f>SUM(P120:P128)</f>
        <v>0</v>
      </c>
      <c r="Q119" s="196"/>
      <c r="R119" s="197">
        <f>SUM(R120:R128)</f>
        <v>0</v>
      </c>
      <c r="S119" s="196"/>
      <c r="T119" s="198">
        <f>SUM(T120:T128)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9" t="s">
        <v>79</v>
      </c>
      <c r="AT119" s="200" t="s">
        <v>70</v>
      </c>
      <c r="AU119" s="200" t="s">
        <v>79</v>
      </c>
      <c r="AY119" s="199" t="s">
        <v>157</v>
      </c>
      <c r="BK119" s="201">
        <f>SUM(BK120:BK128)</f>
        <v>0</v>
      </c>
    </row>
    <row r="120" s="2" customFormat="1" ht="24.15" customHeight="1">
      <c r="A120" s="38"/>
      <c r="B120" s="39"/>
      <c r="C120" s="204" t="s">
        <v>95</v>
      </c>
      <c r="D120" s="204" t="s">
        <v>161</v>
      </c>
      <c r="E120" s="205" t="s">
        <v>1079</v>
      </c>
      <c r="F120" s="206" t="s">
        <v>1080</v>
      </c>
      <c r="G120" s="207" t="s">
        <v>585</v>
      </c>
      <c r="H120" s="208">
        <v>7.7240000000000002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166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166</v>
      </c>
      <c r="BM120" s="215" t="s">
        <v>1081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1082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254</v>
      </c>
      <c r="D122" s="204" t="s">
        <v>161</v>
      </c>
      <c r="E122" s="205" t="s">
        <v>589</v>
      </c>
      <c r="F122" s="206" t="s">
        <v>590</v>
      </c>
      <c r="G122" s="207" t="s">
        <v>585</v>
      </c>
      <c r="H122" s="208">
        <v>7.7240000000000002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166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166</v>
      </c>
      <c r="BM122" s="215" t="s">
        <v>1083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592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204</v>
      </c>
      <c r="D124" s="204" t="s">
        <v>161</v>
      </c>
      <c r="E124" s="205" t="s">
        <v>593</v>
      </c>
      <c r="F124" s="206" t="s">
        <v>594</v>
      </c>
      <c r="G124" s="207" t="s">
        <v>585</v>
      </c>
      <c r="H124" s="208">
        <v>108.136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166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166</v>
      </c>
      <c r="BM124" s="215" t="s">
        <v>1084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596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4" customFormat="1">
      <c r="A126" s="14"/>
      <c r="B126" s="232"/>
      <c r="C126" s="233"/>
      <c r="D126" s="217" t="s">
        <v>171</v>
      </c>
      <c r="E126" s="233"/>
      <c r="F126" s="235" t="s">
        <v>1085</v>
      </c>
      <c r="G126" s="233"/>
      <c r="H126" s="236">
        <v>108.136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4</v>
      </c>
      <c r="AX126" s="14" t="s">
        <v>79</v>
      </c>
      <c r="AY126" s="242" t="s">
        <v>157</v>
      </c>
    </row>
    <row r="127" s="2" customFormat="1" ht="24.15" customHeight="1">
      <c r="A127" s="38"/>
      <c r="B127" s="39"/>
      <c r="C127" s="204" t="s">
        <v>264</v>
      </c>
      <c r="D127" s="204" t="s">
        <v>161</v>
      </c>
      <c r="E127" s="205" t="s">
        <v>599</v>
      </c>
      <c r="F127" s="206" t="s">
        <v>600</v>
      </c>
      <c r="G127" s="207" t="s">
        <v>585</v>
      </c>
      <c r="H127" s="208">
        <v>7.7240000000000002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166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166</v>
      </c>
      <c r="BM127" s="215" t="s">
        <v>1086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602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12" customFormat="1" ht="22.8" customHeight="1">
      <c r="A129" s="12"/>
      <c r="B129" s="188"/>
      <c r="C129" s="189"/>
      <c r="D129" s="190" t="s">
        <v>70</v>
      </c>
      <c r="E129" s="202" t="s">
        <v>603</v>
      </c>
      <c r="F129" s="202" t="s">
        <v>604</v>
      </c>
      <c r="G129" s="189"/>
      <c r="H129" s="189"/>
      <c r="I129" s="192"/>
      <c r="J129" s="203">
        <f>BK129</f>
        <v>0</v>
      </c>
      <c r="K129" s="189"/>
      <c r="L129" s="194"/>
      <c r="M129" s="195"/>
      <c r="N129" s="196"/>
      <c r="O129" s="196"/>
      <c r="P129" s="197">
        <f>SUM(P130:P131)</f>
        <v>0</v>
      </c>
      <c r="Q129" s="196"/>
      <c r="R129" s="197">
        <f>SUM(R130:R131)</f>
        <v>0</v>
      </c>
      <c r="S129" s="196"/>
      <c r="T129" s="198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9" t="s">
        <v>79</v>
      </c>
      <c r="AT129" s="200" t="s">
        <v>70</v>
      </c>
      <c r="AU129" s="200" t="s">
        <v>79</v>
      </c>
      <c r="AY129" s="199" t="s">
        <v>157</v>
      </c>
      <c r="BK129" s="201">
        <f>SUM(BK130:BK131)</f>
        <v>0</v>
      </c>
    </row>
    <row r="130" s="2" customFormat="1" ht="14.4" customHeight="1">
      <c r="A130" s="38"/>
      <c r="B130" s="39"/>
      <c r="C130" s="204" t="s">
        <v>362</v>
      </c>
      <c r="D130" s="204" t="s">
        <v>161</v>
      </c>
      <c r="E130" s="205" t="s">
        <v>606</v>
      </c>
      <c r="F130" s="206" t="s">
        <v>607</v>
      </c>
      <c r="G130" s="207" t="s">
        <v>585</v>
      </c>
      <c r="H130" s="208">
        <v>18.277000000000001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166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166</v>
      </c>
      <c r="BM130" s="215" t="s">
        <v>1087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609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12" customFormat="1" ht="25.92" customHeight="1">
      <c r="A132" s="12"/>
      <c r="B132" s="188"/>
      <c r="C132" s="189"/>
      <c r="D132" s="190" t="s">
        <v>70</v>
      </c>
      <c r="E132" s="191" t="s">
        <v>610</v>
      </c>
      <c r="F132" s="191" t="s">
        <v>611</v>
      </c>
      <c r="G132" s="189"/>
      <c r="H132" s="189"/>
      <c r="I132" s="192"/>
      <c r="J132" s="193">
        <f>BK132</f>
        <v>0</v>
      </c>
      <c r="K132" s="189"/>
      <c r="L132" s="194"/>
      <c r="M132" s="195"/>
      <c r="N132" s="196"/>
      <c r="O132" s="196"/>
      <c r="P132" s="197">
        <f>P133</f>
        <v>0</v>
      </c>
      <c r="Q132" s="196"/>
      <c r="R132" s="197">
        <f>R133</f>
        <v>0.18925360000000002</v>
      </c>
      <c r="S132" s="196"/>
      <c r="T132" s="198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9" t="s">
        <v>167</v>
      </c>
      <c r="AT132" s="200" t="s">
        <v>70</v>
      </c>
      <c r="AU132" s="200" t="s">
        <v>71</v>
      </c>
      <c r="AY132" s="199" t="s">
        <v>157</v>
      </c>
      <c r="BK132" s="201">
        <f>BK133</f>
        <v>0</v>
      </c>
    </row>
    <row r="133" s="12" customFormat="1" ht="22.8" customHeight="1">
      <c r="A133" s="12"/>
      <c r="B133" s="188"/>
      <c r="C133" s="189"/>
      <c r="D133" s="190" t="s">
        <v>70</v>
      </c>
      <c r="E133" s="202" t="s">
        <v>1027</v>
      </c>
      <c r="F133" s="202" t="s">
        <v>1028</v>
      </c>
      <c r="G133" s="189"/>
      <c r="H133" s="189"/>
      <c r="I133" s="192"/>
      <c r="J133" s="203">
        <f>BK133</f>
        <v>0</v>
      </c>
      <c r="K133" s="189"/>
      <c r="L133" s="194"/>
      <c r="M133" s="195"/>
      <c r="N133" s="196"/>
      <c r="O133" s="196"/>
      <c r="P133" s="197">
        <f>SUM(P134:P151)</f>
        <v>0</v>
      </c>
      <c r="Q133" s="196"/>
      <c r="R133" s="197">
        <f>SUM(R134:R151)</f>
        <v>0.18925360000000002</v>
      </c>
      <c r="S133" s="196"/>
      <c r="T133" s="198">
        <f>SUM(T134:T151)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9" t="s">
        <v>167</v>
      </c>
      <c r="AT133" s="200" t="s">
        <v>70</v>
      </c>
      <c r="AU133" s="200" t="s">
        <v>79</v>
      </c>
      <c r="AY133" s="199" t="s">
        <v>157</v>
      </c>
      <c r="BK133" s="201">
        <f>SUM(BK134:BK151)</f>
        <v>0</v>
      </c>
    </row>
    <row r="134" s="2" customFormat="1" ht="24.15" customHeight="1">
      <c r="A134" s="38"/>
      <c r="B134" s="39"/>
      <c r="C134" s="204" t="s">
        <v>367</v>
      </c>
      <c r="D134" s="204" t="s">
        <v>161</v>
      </c>
      <c r="E134" s="205" t="s">
        <v>1030</v>
      </c>
      <c r="F134" s="206" t="s">
        <v>1031</v>
      </c>
      <c r="G134" s="207" t="s">
        <v>164</v>
      </c>
      <c r="H134" s="208">
        <v>234.08000000000001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0.00020000000000000001</v>
      </c>
      <c r="R134" s="213">
        <f>Q134*H134</f>
        <v>0.046816000000000003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1088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1033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3" customFormat="1">
      <c r="A136" s="13"/>
      <c r="B136" s="222"/>
      <c r="C136" s="223"/>
      <c r="D136" s="217" t="s">
        <v>171</v>
      </c>
      <c r="E136" s="224" t="s">
        <v>19</v>
      </c>
      <c r="F136" s="225" t="s">
        <v>1063</v>
      </c>
      <c r="G136" s="223"/>
      <c r="H136" s="224" t="s">
        <v>19</v>
      </c>
      <c r="I136" s="226"/>
      <c r="J136" s="223"/>
      <c r="K136" s="223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171</v>
      </c>
      <c r="AU136" s="231" t="s">
        <v>167</v>
      </c>
      <c r="AV136" s="13" t="s">
        <v>79</v>
      </c>
      <c r="AW136" s="13" t="s">
        <v>33</v>
      </c>
      <c r="AX136" s="13" t="s">
        <v>71</v>
      </c>
      <c r="AY136" s="231" t="s">
        <v>157</v>
      </c>
    </row>
    <row r="137" s="14" customFormat="1">
      <c r="A137" s="14"/>
      <c r="B137" s="232"/>
      <c r="C137" s="233"/>
      <c r="D137" s="217" t="s">
        <v>171</v>
      </c>
      <c r="E137" s="234" t="s">
        <v>19</v>
      </c>
      <c r="F137" s="235" t="s">
        <v>1064</v>
      </c>
      <c r="G137" s="233"/>
      <c r="H137" s="236">
        <v>234.08000000000001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2" t="s">
        <v>171</v>
      </c>
      <c r="AU137" s="242" t="s">
        <v>167</v>
      </c>
      <c r="AV137" s="14" t="s">
        <v>167</v>
      </c>
      <c r="AW137" s="14" t="s">
        <v>33</v>
      </c>
      <c r="AX137" s="14" t="s">
        <v>79</v>
      </c>
      <c r="AY137" s="242" t="s">
        <v>157</v>
      </c>
    </row>
    <row r="138" s="2" customFormat="1" ht="24.15" customHeight="1">
      <c r="A138" s="38"/>
      <c r="B138" s="39"/>
      <c r="C138" s="204" t="s">
        <v>372</v>
      </c>
      <c r="D138" s="204" t="s">
        <v>161</v>
      </c>
      <c r="E138" s="205" t="s">
        <v>1035</v>
      </c>
      <c r="F138" s="206" t="s">
        <v>1036</v>
      </c>
      <c r="G138" s="207" t="s">
        <v>164</v>
      </c>
      <c r="H138" s="208">
        <v>234.08000000000001</v>
      </c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0.00020000000000000001</v>
      </c>
      <c r="R138" s="213">
        <f>Q138*H138</f>
        <v>0.046816000000000003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1089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1038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2" customFormat="1" ht="24.15" customHeight="1">
      <c r="A140" s="38"/>
      <c r="B140" s="39"/>
      <c r="C140" s="204" t="s">
        <v>383</v>
      </c>
      <c r="D140" s="204" t="s">
        <v>161</v>
      </c>
      <c r="E140" s="205" t="s">
        <v>1090</v>
      </c>
      <c r="F140" s="206" t="s">
        <v>1091</v>
      </c>
      <c r="G140" s="207" t="s">
        <v>164</v>
      </c>
      <c r="H140" s="208">
        <v>167.86000000000001</v>
      </c>
      <c r="I140" s="209"/>
      <c r="J140" s="210">
        <f>ROUND(I140*H140,2)</f>
        <v>0</v>
      </c>
      <c r="K140" s="206" t="s">
        <v>165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0.00016000000000000001</v>
      </c>
      <c r="R140" s="213">
        <f>Q140*H140</f>
        <v>0.026857600000000006</v>
      </c>
      <c r="S140" s="213">
        <v>0</v>
      </c>
      <c r="T140" s="214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314</v>
      </c>
      <c r="AT140" s="215" t="s">
        <v>161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1092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1093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13" customFormat="1">
      <c r="A142" s="13"/>
      <c r="B142" s="222"/>
      <c r="C142" s="223"/>
      <c r="D142" s="217" t="s">
        <v>171</v>
      </c>
      <c r="E142" s="224" t="s">
        <v>19</v>
      </c>
      <c r="F142" s="225" t="s">
        <v>1069</v>
      </c>
      <c r="G142" s="223"/>
      <c r="H142" s="224" t="s">
        <v>19</v>
      </c>
      <c r="I142" s="226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171</v>
      </c>
      <c r="AU142" s="231" t="s">
        <v>167</v>
      </c>
      <c r="AV142" s="13" t="s">
        <v>79</v>
      </c>
      <c r="AW142" s="13" t="s">
        <v>33</v>
      </c>
      <c r="AX142" s="13" t="s">
        <v>71</v>
      </c>
      <c r="AY142" s="231" t="s">
        <v>157</v>
      </c>
    </row>
    <row r="143" s="14" customFormat="1">
      <c r="A143" s="14"/>
      <c r="B143" s="232"/>
      <c r="C143" s="233"/>
      <c r="D143" s="217" t="s">
        <v>171</v>
      </c>
      <c r="E143" s="234" t="s">
        <v>19</v>
      </c>
      <c r="F143" s="235" t="s">
        <v>1070</v>
      </c>
      <c r="G143" s="233"/>
      <c r="H143" s="236">
        <v>167.86000000000001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171</v>
      </c>
      <c r="AU143" s="242" t="s">
        <v>167</v>
      </c>
      <c r="AV143" s="14" t="s">
        <v>167</v>
      </c>
      <c r="AW143" s="14" t="s">
        <v>33</v>
      </c>
      <c r="AX143" s="14" t="s">
        <v>79</v>
      </c>
      <c r="AY143" s="242" t="s">
        <v>157</v>
      </c>
    </row>
    <row r="144" s="2" customFormat="1" ht="14.4" customHeight="1">
      <c r="A144" s="38"/>
      <c r="B144" s="39"/>
      <c r="C144" s="254" t="s">
        <v>377</v>
      </c>
      <c r="D144" s="254" t="s">
        <v>201</v>
      </c>
      <c r="E144" s="255" t="s">
        <v>1094</v>
      </c>
      <c r="F144" s="256" t="s">
        <v>1095</v>
      </c>
      <c r="G144" s="257" t="s">
        <v>870</v>
      </c>
      <c r="H144" s="258">
        <v>67.144000000000005</v>
      </c>
      <c r="I144" s="259"/>
      <c r="J144" s="260">
        <f>ROUND(I144*H144,2)</f>
        <v>0</v>
      </c>
      <c r="K144" s="256" t="s">
        <v>19</v>
      </c>
      <c r="L144" s="261"/>
      <c r="M144" s="262" t="s">
        <v>19</v>
      </c>
      <c r="N144" s="263" t="s">
        <v>43</v>
      </c>
      <c r="O144" s="84"/>
      <c r="P144" s="213">
        <f>O144*H144</f>
        <v>0</v>
      </c>
      <c r="Q144" s="213">
        <v>0.001</v>
      </c>
      <c r="R144" s="213">
        <f>Q144*H144</f>
        <v>0.067144000000000009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388</v>
      </c>
      <c r="AT144" s="215" t="s">
        <v>201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1096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1095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3" customFormat="1">
      <c r="A146" s="13"/>
      <c r="B146" s="222"/>
      <c r="C146" s="223"/>
      <c r="D146" s="217" t="s">
        <v>171</v>
      </c>
      <c r="E146" s="224" t="s">
        <v>19</v>
      </c>
      <c r="F146" s="225" t="s">
        <v>1069</v>
      </c>
      <c r="G146" s="223"/>
      <c r="H146" s="224" t="s">
        <v>19</v>
      </c>
      <c r="I146" s="226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171</v>
      </c>
      <c r="AU146" s="231" t="s">
        <v>167</v>
      </c>
      <c r="AV146" s="13" t="s">
        <v>79</v>
      </c>
      <c r="AW146" s="13" t="s">
        <v>33</v>
      </c>
      <c r="AX146" s="13" t="s">
        <v>71</v>
      </c>
      <c r="AY146" s="231" t="s">
        <v>157</v>
      </c>
    </row>
    <row r="147" s="14" customFormat="1">
      <c r="A147" s="14"/>
      <c r="B147" s="232"/>
      <c r="C147" s="233"/>
      <c r="D147" s="217" t="s">
        <v>171</v>
      </c>
      <c r="E147" s="234" t="s">
        <v>19</v>
      </c>
      <c r="F147" s="235" t="s">
        <v>1097</v>
      </c>
      <c r="G147" s="233"/>
      <c r="H147" s="236">
        <v>67.144000000000005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171</v>
      </c>
      <c r="AU147" s="242" t="s">
        <v>167</v>
      </c>
      <c r="AV147" s="14" t="s">
        <v>167</v>
      </c>
      <c r="AW147" s="14" t="s">
        <v>33</v>
      </c>
      <c r="AX147" s="14" t="s">
        <v>79</v>
      </c>
      <c r="AY147" s="242" t="s">
        <v>157</v>
      </c>
    </row>
    <row r="148" s="2" customFormat="1" ht="24.15" customHeight="1">
      <c r="A148" s="38"/>
      <c r="B148" s="39"/>
      <c r="C148" s="204" t="s">
        <v>388</v>
      </c>
      <c r="D148" s="204" t="s">
        <v>161</v>
      </c>
      <c r="E148" s="205" t="s">
        <v>1098</v>
      </c>
      <c r="F148" s="206" t="s">
        <v>1099</v>
      </c>
      <c r="G148" s="207" t="s">
        <v>164</v>
      </c>
      <c r="H148" s="208">
        <v>162</v>
      </c>
      <c r="I148" s="209"/>
      <c r="J148" s="210">
        <f>ROUND(I148*H148,2)</f>
        <v>0</v>
      </c>
      <c r="K148" s="206" t="s">
        <v>165</v>
      </c>
      <c r="L148" s="44"/>
      <c r="M148" s="211" t="s">
        <v>19</v>
      </c>
      <c r="N148" s="212" t="s">
        <v>43</v>
      </c>
      <c r="O148" s="84"/>
      <c r="P148" s="213">
        <f>O148*H148</f>
        <v>0</v>
      </c>
      <c r="Q148" s="213">
        <v>1.0000000000000001E-05</v>
      </c>
      <c r="R148" s="213">
        <f>Q148*H148</f>
        <v>0.0016200000000000001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314</v>
      </c>
      <c r="AT148" s="215" t="s">
        <v>161</v>
      </c>
      <c r="AU148" s="215" t="s">
        <v>167</v>
      </c>
      <c r="AY148" s="17" t="s">
        <v>157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167</v>
      </c>
      <c r="BK148" s="216">
        <f>ROUND(I148*H148,2)</f>
        <v>0</v>
      </c>
      <c r="BL148" s="17" t="s">
        <v>314</v>
      </c>
      <c r="BM148" s="215" t="s">
        <v>1100</v>
      </c>
    </row>
    <row r="149" s="2" customFormat="1">
      <c r="A149" s="38"/>
      <c r="B149" s="39"/>
      <c r="C149" s="40"/>
      <c r="D149" s="217" t="s">
        <v>169</v>
      </c>
      <c r="E149" s="40"/>
      <c r="F149" s="218" t="s">
        <v>1101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169</v>
      </c>
      <c r="AU149" s="17" t="s">
        <v>167</v>
      </c>
    </row>
    <row r="150" s="13" customFormat="1">
      <c r="A150" s="13"/>
      <c r="B150" s="222"/>
      <c r="C150" s="223"/>
      <c r="D150" s="217" t="s">
        <v>171</v>
      </c>
      <c r="E150" s="224" t="s">
        <v>19</v>
      </c>
      <c r="F150" s="225" t="s">
        <v>1072</v>
      </c>
      <c r="G150" s="223"/>
      <c r="H150" s="224" t="s">
        <v>19</v>
      </c>
      <c r="I150" s="226"/>
      <c r="J150" s="223"/>
      <c r="K150" s="223"/>
      <c r="L150" s="227"/>
      <c r="M150" s="228"/>
      <c r="N150" s="229"/>
      <c r="O150" s="229"/>
      <c r="P150" s="229"/>
      <c r="Q150" s="229"/>
      <c r="R150" s="229"/>
      <c r="S150" s="229"/>
      <c r="T150" s="23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1" t="s">
        <v>171</v>
      </c>
      <c r="AU150" s="231" t="s">
        <v>167</v>
      </c>
      <c r="AV150" s="13" t="s">
        <v>79</v>
      </c>
      <c r="AW150" s="13" t="s">
        <v>33</v>
      </c>
      <c r="AX150" s="13" t="s">
        <v>71</v>
      </c>
      <c r="AY150" s="231" t="s">
        <v>157</v>
      </c>
    </row>
    <row r="151" s="14" customFormat="1">
      <c r="A151" s="14"/>
      <c r="B151" s="232"/>
      <c r="C151" s="233"/>
      <c r="D151" s="217" t="s">
        <v>171</v>
      </c>
      <c r="E151" s="234" t="s">
        <v>19</v>
      </c>
      <c r="F151" s="235" t="s">
        <v>1073</v>
      </c>
      <c r="G151" s="233"/>
      <c r="H151" s="236">
        <v>162</v>
      </c>
      <c r="I151" s="237"/>
      <c r="J151" s="233"/>
      <c r="K151" s="233"/>
      <c r="L151" s="238"/>
      <c r="M151" s="265"/>
      <c r="N151" s="266"/>
      <c r="O151" s="266"/>
      <c r="P151" s="266"/>
      <c r="Q151" s="266"/>
      <c r="R151" s="266"/>
      <c r="S151" s="266"/>
      <c r="T151" s="26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171</v>
      </c>
      <c r="AU151" s="242" t="s">
        <v>167</v>
      </c>
      <c r="AV151" s="14" t="s">
        <v>167</v>
      </c>
      <c r="AW151" s="14" t="s">
        <v>33</v>
      </c>
      <c r="AX151" s="14" t="s">
        <v>79</v>
      </c>
      <c r="AY151" s="242" t="s">
        <v>157</v>
      </c>
    </row>
    <row r="152" s="2" customFormat="1" ht="6.96" customHeight="1">
      <c r="A152" s="38"/>
      <c r="B152" s="59"/>
      <c r="C152" s="60"/>
      <c r="D152" s="60"/>
      <c r="E152" s="60"/>
      <c r="F152" s="60"/>
      <c r="G152" s="60"/>
      <c r="H152" s="60"/>
      <c r="I152" s="60"/>
      <c r="J152" s="60"/>
      <c r="K152" s="60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yN8iKtRG39P+JNJDmUnuabeIXIQEQ7+Mk4ZF4niWVQ8GmhzHQvRMGjzLZv812+qEMd7Ud5TnBSMZu80ORFiGdg==" hashValue="NbCkV7ThpyK9Bf5eYcX27lgZIJoFbOSnW5bsblwXsjfwQ721rnRp/SZEk58OsEU1nkchnbLOc2xrvINRSXI9eg==" algorithmName="SHA-512" password="CC35"/>
  <autoFilter ref="C87:K15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1102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ROUND((SUM(BE88:BE227)),  2)</f>
        <v>0</v>
      </c>
      <c r="G33" s="38"/>
      <c r="H33" s="38"/>
      <c r="I33" s="148">
        <v>0.20999999999999999</v>
      </c>
      <c r="J33" s="147">
        <f>ROUND(((SUM(BE88:BE227))*I33),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ROUND((SUM(BF88:BF227)),  2)</f>
        <v>0</v>
      </c>
      <c r="G34" s="38"/>
      <c r="H34" s="38"/>
      <c r="I34" s="148">
        <v>0.14999999999999999</v>
      </c>
      <c r="J34" s="147">
        <f>ROUND(((SUM(BF88:BF227))*I34),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ROUND((SUM(BG88:BG227)),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ROUND((SUM(BH88:BH227)),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ROUND((SUM(BI88:BI227)),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03 - výměna střešní krytiny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122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128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9" customFormat="1" ht="24.96" customHeight="1">
      <c r="A62" s="9"/>
      <c r="B62" s="165"/>
      <c r="C62" s="166"/>
      <c r="D62" s="167" t="s">
        <v>130</v>
      </c>
      <c r="E62" s="168"/>
      <c r="F62" s="168"/>
      <c r="G62" s="168"/>
      <c r="H62" s="168"/>
      <c r="I62" s="168"/>
      <c r="J62" s="169">
        <f>J103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hidden="1" s="10" customFormat="1" ht="19.92" customHeight="1">
      <c r="A63" s="10"/>
      <c r="B63" s="171"/>
      <c r="C63" s="172"/>
      <c r="D63" s="173" t="s">
        <v>132</v>
      </c>
      <c r="E63" s="174"/>
      <c r="F63" s="174"/>
      <c r="G63" s="174"/>
      <c r="H63" s="174"/>
      <c r="I63" s="174"/>
      <c r="J63" s="175">
        <f>J104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134</v>
      </c>
      <c r="E64" s="174"/>
      <c r="F64" s="174"/>
      <c r="G64" s="174"/>
      <c r="H64" s="174"/>
      <c r="I64" s="174"/>
      <c r="J64" s="175">
        <f>J109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71"/>
      <c r="C65" s="172"/>
      <c r="D65" s="173" t="s">
        <v>135</v>
      </c>
      <c r="E65" s="174"/>
      <c r="F65" s="174"/>
      <c r="G65" s="174"/>
      <c r="H65" s="174"/>
      <c r="I65" s="174"/>
      <c r="J65" s="175">
        <f>J139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71"/>
      <c r="C66" s="172"/>
      <c r="D66" s="173" t="s">
        <v>1103</v>
      </c>
      <c r="E66" s="174"/>
      <c r="F66" s="174"/>
      <c r="G66" s="174"/>
      <c r="H66" s="174"/>
      <c r="I66" s="174"/>
      <c r="J66" s="175">
        <f>J188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136</v>
      </c>
      <c r="E67" s="174"/>
      <c r="F67" s="174"/>
      <c r="G67" s="174"/>
      <c r="H67" s="174"/>
      <c r="I67" s="174"/>
      <c r="J67" s="175">
        <f>J203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137</v>
      </c>
      <c r="E68" s="174"/>
      <c r="F68" s="174"/>
      <c r="G68" s="174"/>
      <c r="H68" s="174"/>
      <c r="I68" s="174"/>
      <c r="J68" s="175">
        <f>J210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/>
    <row r="72" hidden="1"/>
    <row r="73" hidden="1"/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142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Regenerace bytového fondu Mírová osada - ulic Koněvova a Zapletalova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116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03 - výměna střešní krytiny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Zapletalova 1023/4</v>
      </c>
      <c r="G82" s="40"/>
      <c r="H82" s="40"/>
      <c r="I82" s="32" t="s">
        <v>23</v>
      </c>
      <c r="J82" s="72" t="str">
        <f>IF(J12="","",J12)</f>
        <v>23. 1. 2021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Statutární město Ostrava, obvod Slezská Ostrava</v>
      </c>
      <c r="G84" s="40"/>
      <c r="H84" s="40"/>
      <c r="I84" s="32" t="s">
        <v>31</v>
      </c>
      <c r="J84" s="36" t="str">
        <f>E21</f>
        <v>Made 4 BIM s.r.o.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Made 4 BIM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143</v>
      </c>
      <c r="D87" s="180" t="s">
        <v>56</v>
      </c>
      <c r="E87" s="180" t="s">
        <v>52</v>
      </c>
      <c r="F87" s="180" t="s">
        <v>53</v>
      </c>
      <c r="G87" s="180" t="s">
        <v>144</v>
      </c>
      <c r="H87" s="180" t="s">
        <v>145</v>
      </c>
      <c r="I87" s="180" t="s">
        <v>146</v>
      </c>
      <c r="J87" s="180" t="s">
        <v>120</v>
      </c>
      <c r="K87" s="181" t="s">
        <v>147</v>
      </c>
      <c r="L87" s="182"/>
      <c r="M87" s="92" t="s">
        <v>19</v>
      </c>
      <c r="N87" s="93" t="s">
        <v>41</v>
      </c>
      <c r="O87" s="93" t="s">
        <v>148</v>
      </c>
      <c r="P87" s="93" t="s">
        <v>149</v>
      </c>
      <c r="Q87" s="93" t="s">
        <v>150</v>
      </c>
      <c r="R87" s="93" t="s">
        <v>151</v>
      </c>
      <c r="S87" s="93" t="s">
        <v>152</v>
      </c>
      <c r="T87" s="94" t="s">
        <v>153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154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P89+P103</f>
        <v>0</v>
      </c>
      <c r="Q88" s="96"/>
      <c r="R88" s="185">
        <f>R89+R103</f>
        <v>5.65889547</v>
      </c>
      <c r="S88" s="96"/>
      <c r="T88" s="186">
        <f>T89+T103</f>
        <v>6.2826280000000008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70</v>
      </c>
      <c r="AU88" s="17" t="s">
        <v>121</v>
      </c>
      <c r="BK88" s="187">
        <f>BK89+BK103</f>
        <v>0</v>
      </c>
    </row>
    <row r="89" s="12" customFormat="1" ht="25.92" customHeight="1">
      <c r="A89" s="12"/>
      <c r="B89" s="188"/>
      <c r="C89" s="189"/>
      <c r="D89" s="190" t="s">
        <v>70</v>
      </c>
      <c r="E89" s="191" t="s">
        <v>155</v>
      </c>
      <c r="F89" s="191" t="s">
        <v>156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</f>
        <v>0</v>
      </c>
      <c r="Q89" s="196"/>
      <c r="R89" s="197">
        <f>R90</f>
        <v>0</v>
      </c>
      <c r="S89" s="196"/>
      <c r="T89" s="19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79</v>
      </c>
      <c r="AT89" s="200" t="s">
        <v>70</v>
      </c>
      <c r="AU89" s="200" t="s">
        <v>71</v>
      </c>
      <c r="AY89" s="199" t="s">
        <v>157</v>
      </c>
      <c r="BK89" s="201">
        <f>BK90</f>
        <v>0</v>
      </c>
    </row>
    <row r="90" s="12" customFormat="1" ht="22.8" customHeight="1">
      <c r="A90" s="12"/>
      <c r="B90" s="188"/>
      <c r="C90" s="189"/>
      <c r="D90" s="190" t="s">
        <v>70</v>
      </c>
      <c r="E90" s="202" t="s">
        <v>581</v>
      </c>
      <c r="F90" s="202" t="s">
        <v>582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SUM(P91:P102)</f>
        <v>0</v>
      </c>
      <c r="Q90" s="196"/>
      <c r="R90" s="197">
        <f>SUM(R91:R102)</f>
        <v>0</v>
      </c>
      <c r="S90" s="196"/>
      <c r="T90" s="198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79</v>
      </c>
      <c r="AT90" s="200" t="s">
        <v>70</v>
      </c>
      <c r="AU90" s="200" t="s">
        <v>79</v>
      </c>
      <c r="AY90" s="199" t="s">
        <v>157</v>
      </c>
      <c r="BK90" s="201">
        <f>SUM(BK91:BK102)</f>
        <v>0</v>
      </c>
    </row>
    <row r="91" s="2" customFormat="1" ht="24.15" customHeight="1">
      <c r="A91" s="38"/>
      <c r="B91" s="39"/>
      <c r="C91" s="204" t="s">
        <v>79</v>
      </c>
      <c r="D91" s="204" t="s">
        <v>161</v>
      </c>
      <c r="E91" s="205" t="s">
        <v>583</v>
      </c>
      <c r="F91" s="206" t="s">
        <v>584</v>
      </c>
      <c r="G91" s="207" t="s">
        <v>585</v>
      </c>
      <c r="H91" s="208">
        <v>6.2830000000000004</v>
      </c>
      <c r="I91" s="209"/>
      <c r="J91" s="210">
        <f>ROUND(I91*H91,2)</f>
        <v>0</v>
      </c>
      <c r="K91" s="206" t="s">
        <v>165</v>
      </c>
      <c r="L91" s="44"/>
      <c r="M91" s="211" t="s">
        <v>19</v>
      </c>
      <c r="N91" s="212" t="s">
        <v>43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166</v>
      </c>
      <c r="AT91" s="215" t="s">
        <v>161</v>
      </c>
      <c r="AU91" s="215" t="s">
        <v>167</v>
      </c>
      <c r="AY91" s="17" t="s">
        <v>157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167</v>
      </c>
      <c r="BK91" s="216">
        <f>ROUND(I91*H91,2)</f>
        <v>0</v>
      </c>
      <c r="BL91" s="17" t="s">
        <v>166</v>
      </c>
      <c r="BM91" s="215" t="s">
        <v>1104</v>
      </c>
    </row>
    <row r="92" s="2" customFormat="1">
      <c r="A92" s="38"/>
      <c r="B92" s="39"/>
      <c r="C92" s="40"/>
      <c r="D92" s="217" t="s">
        <v>169</v>
      </c>
      <c r="E92" s="40"/>
      <c r="F92" s="218" t="s">
        <v>587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169</v>
      </c>
      <c r="AU92" s="17" t="s">
        <v>167</v>
      </c>
    </row>
    <row r="93" s="2" customFormat="1" ht="24.15" customHeight="1">
      <c r="A93" s="38"/>
      <c r="B93" s="39"/>
      <c r="C93" s="204" t="s">
        <v>167</v>
      </c>
      <c r="D93" s="204" t="s">
        <v>161</v>
      </c>
      <c r="E93" s="205" t="s">
        <v>1105</v>
      </c>
      <c r="F93" s="206" t="s">
        <v>1106</v>
      </c>
      <c r="G93" s="207" t="s">
        <v>585</v>
      </c>
      <c r="H93" s="208">
        <v>6.2830000000000004</v>
      </c>
      <c r="I93" s="209"/>
      <c r="J93" s="210">
        <f>ROUND(I93*H93,2)</f>
        <v>0</v>
      </c>
      <c r="K93" s="206" t="s">
        <v>165</v>
      </c>
      <c r="L93" s="44"/>
      <c r="M93" s="211" t="s">
        <v>19</v>
      </c>
      <c r="N93" s="212" t="s">
        <v>43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166</v>
      </c>
      <c r="AT93" s="215" t="s">
        <v>161</v>
      </c>
      <c r="AU93" s="215" t="s">
        <v>167</v>
      </c>
      <c r="AY93" s="17" t="s">
        <v>157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167</v>
      </c>
      <c r="BK93" s="216">
        <f>ROUND(I93*H93,2)</f>
        <v>0</v>
      </c>
      <c r="BL93" s="17" t="s">
        <v>166</v>
      </c>
      <c r="BM93" s="215" t="s">
        <v>1107</v>
      </c>
    </row>
    <row r="94" s="2" customFormat="1">
      <c r="A94" s="38"/>
      <c r="B94" s="39"/>
      <c r="C94" s="40"/>
      <c r="D94" s="217" t="s">
        <v>169</v>
      </c>
      <c r="E94" s="40"/>
      <c r="F94" s="218" t="s">
        <v>1108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169</v>
      </c>
      <c r="AU94" s="17" t="s">
        <v>167</v>
      </c>
    </row>
    <row r="95" s="2" customFormat="1" ht="24.15" customHeight="1">
      <c r="A95" s="38"/>
      <c r="B95" s="39"/>
      <c r="C95" s="204" t="s">
        <v>196</v>
      </c>
      <c r="D95" s="204" t="s">
        <v>161</v>
      </c>
      <c r="E95" s="205" t="s">
        <v>589</v>
      </c>
      <c r="F95" s="206" t="s">
        <v>590</v>
      </c>
      <c r="G95" s="207" t="s">
        <v>585</v>
      </c>
      <c r="H95" s="208">
        <v>6.2830000000000004</v>
      </c>
      <c r="I95" s="209"/>
      <c r="J95" s="210">
        <f>ROUND(I95*H95,2)</f>
        <v>0</v>
      </c>
      <c r="K95" s="206" t="s">
        <v>165</v>
      </c>
      <c r="L95" s="44"/>
      <c r="M95" s="211" t="s">
        <v>19</v>
      </c>
      <c r="N95" s="212" t="s">
        <v>43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166</v>
      </c>
      <c r="AT95" s="215" t="s">
        <v>161</v>
      </c>
      <c r="AU95" s="215" t="s">
        <v>167</v>
      </c>
      <c r="AY95" s="17" t="s">
        <v>157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167</v>
      </c>
      <c r="BK95" s="216">
        <f>ROUND(I95*H95,2)</f>
        <v>0</v>
      </c>
      <c r="BL95" s="17" t="s">
        <v>166</v>
      </c>
      <c r="BM95" s="215" t="s">
        <v>1109</v>
      </c>
    </row>
    <row r="96" s="2" customFormat="1">
      <c r="A96" s="38"/>
      <c r="B96" s="39"/>
      <c r="C96" s="40"/>
      <c r="D96" s="217" t="s">
        <v>169</v>
      </c>
      <c r="E96" s="40"/>
      <c r="F96" s="218" t="s">
        <v>592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169</v>
      </c>
      <c r="AU96" s="17" t="s">
        <v>167</v>
      </c>
    </row>
    <row r="97" s="2" customFormat="1" ht="24.15" customHeight="1">
      <c r="A97" s="38"/>
      <c r="B97" s="39"/>
      <c r="C97" s="204" t="s">
        <v>166</v>
      </c>
      <c r="D97" s="204" t="s">
        <v>161</v>
      </c>
      <c r="E97" s="205" t="s">
        <v>593</v>
      </c>
      <c r="F97" s="206" t="s">
        <v>594</v>
      </c>
      <c r="G97" s="207" t="s">
        <v>585</v>
      </c>
      <c r="H97" s="208">
        <v>87.962000000000003</v>
      </c>
      <c r="I97" s="209"/>
      <c r="J97" s="210">
        <f>ROUND(I97*H97,2)</f>
        <v>0</v>
      </c>
      <c r="K97" s="206" t="s">
        <v>165</v>
      </c>
      <c r="L97" s="44"/>
      <c r="M97" s="211" t="s">
        <v>19</v>
      </c>
      <c r="N97" s="212" t="s">
        <v>43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166</v>
      </c>
      <c r="AT97" s="215" t="s">
        <v>161</v>
      </c>
      <c r="AU97" s="215" t="s">
        <v>167</v>
      </c>
      <c r="AY97" s="17" t="s">
        <v>157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167</v>
      </c>
      <c r="BK97" s="216">
        <f>ROUND(I97*H97,2)</f>
        <v>0</v>
      </c>
      <c r="BL97" s="17" t="s">
        <v>166</v>
      </c>
      <c r="BM97" s="215" t="s">
        <v>1110</v>
      </c>
    </row>
    <row r="98" s="2" customFormat="1">
      <c r="A98" s="38"/>
      <c r="B98" s="39"/>
      <c r="C98" s="40"/>
      <c r="D98" s="217" t="s">
        <v>169</v>
      </c>
      <c r="E98" s="40"/>
      <c r="F98" s="218" t="s">
        <v>596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169</v>
      </c>
      <c r="AU98" s="17" t="s">
        <v>167</v>
      </c>
    </row>
    <row r="99" s="14" customFormat="1">
      <c r="A99" s="14"/>
      <c r="B99" s="232"/>
      <c r="C99" s="233"/>
      <c r="D99" s="217" t="s">
        <v>171</v>
      </c>
      <c r="E99" s="233"/>
      <c r="F99" s="235" t="s">
        <v>1111</v>
      </c>
      <c r="G99" s="233"/>
      <c r="H99" s="236">
        <v>87.962000000000003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171</v>
      </c>
      <c r="AU99" s="242" t="s">
        <v>167</v>
      </c>
      <c r="AV99" s="14" t="s">
        <v>167</v>
      </c>
      <c r="AW99" s="14" t="s">
        <v>4</v>
      </c>
      <c r="AX99" s="14" t="s">
        <v>79</v>
      </c>
      <c r="AY99" s="242" t="s">
        <v>157</v>
      </c>
    </row>
    <row r="100" s="2" customFormat="1" ht="24.15" customHeight="1">
      <c r="A100" s="38"/>
      <c r="B100" s="39"/>
      <c r="C100" s="204" t="s">
        <v>207</v>
      </c>
      <c r="D100" s="204" t="s">
        <v>161</v>
      </c>
      <c r="E100" s="205" t="s">
        <v>599</v>
      </c>
      <c r="F100" s="206" t="s">
        <v>600</v>
      </c>
      <c r="G100" s="207" t="s">
        <v>585</v>
      </c>
      <c r="H100" s="208">
        <v>6.2830000000000004</v>
      </c>
      <c r="I100" s="209"/>
      <c r="J100" s="210">
        <f>ROUND(I100*H100,2)</f>
        <v>0</v>
      </c>
      <c r="K100" s="206" t="s">
        <v>165</v>
      </c>
      <c r="L100" s="44"/>
      <c r="M100" s="211" t="s">
        <v>19</v>
      </c>
      <c r="N100" s="212" t="s">
        <v>43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166</v>
      </c>
      <c r="AT100" s="215" t="s">
        <v>161</v>
      </c>
      <c r="AU100" s="215" t="s">
        <v>167</v>
      </c>
      <c r="AY100" s="17" t="s">
        <v>157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167</v>
      </c>
      <c r="BK100" s="216">
        <f>ROUND(I100*H100,2)</f>
        <v>0</v>
      </c>
      <c r="BL100" s="17" t="s">
        <v>166</v>
      </c>
      <c r="BM100" s="215" t="s">
        <v>1112</v>
      </c>
    </row>
    <row r="101" s="2" customFormat="1">
      <c r="A101" s="38"/>
      <c r="B101" s="39"/>
      <c r="C101" s="40"/>
      <c r="D101" s="217" t="s">
        <v>169</v>
      </c>
      <c r="E101" s="40"/>
      <c r="F101" s="218" t="s">
        <v>602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169</v>
      </c>
      <c r="AU101" s="17" t="s">
        <v>167</v>
      </c>
    </row>
    <row r="102" s="14" customFormat="1">
      <c r="A102" s="14"/>
      <c r="B102" s="232"/>
      <c r="C102" s="233"/>
      <c r="D102" s="217" t="s">
        <v>171</v>
      </c>
      <c r="E102" s="234" t="s">
        <v>19</v>
      </c>
      <c r="F102" s="235" t="s">
        <v>1113</v>
      </c>
      <c r="G102" s="233"/>
      <c r="H102" s="236">
        <v>6.2830000000000004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171</v>
      </c>
      <c r="AU102" s="242" t="s">
        <v>167</v>
      </c>
      <c r="AV102" s="14" t="s">
        <v>167</v>
      </c>
      <c r="AW102" s="14" t="s">
        <v>33</v>
      </c>
      <c r="AX102" s="14" t="s">
        <v>79</v>
      </c>
      <c r="AY102" s="242" t="s">
        <v>157</v>
      </c>
    </row>
    <row r="103" s="12" customFormat="1" ht="25.92" customHeight="1">
      <c r="A103" s="12"/>
      <c r="B103" s="188"/>
      <c r="C103" s="189"/>
      <c r="D103" s="190" t="s">
        <v>70</v>
      </c>
      <c r="E103" s="191" t="s">
        <v>610</v>
      </c>
      <c r="F103" s="191" t="s">
        <v>611</v>
      </c>
      <c r="G103" s="189"/>
      <c r="H103" s="189"/>
      <c r="I103" s="192"/>
      <c r="J103" s="193">
        <f>BK103</f>
        <v>0</v>
      </c>
      <c r="K103" s="189"/>
      <c r="L103" s="194"/>
      <c r="M103" s="195"/>
      <c r="N103" s="196"/>
      <c r="O103" s="196"/>
      <c r="P103" s="197">
        <f>P104+P109+P139+P188+P203+P210</f>
        <v>0</v>
      </c>
      <c r="Q103" s="196"/>
      <c r="R103" s="197">
        <f>R104+R109+R139+R188+R203+R210</f>
        <v>5.65889547</v>
      </c>
      <c r="S103" s="196"/>
      <c r="T103" s="198">
        <f>T104+T109+T139+T188+T203+T210</f>
        <v>6.2826280000000008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9" t="s">
        <v>167</v>
      </c>
      <c r="AT103" s="200" t="s">
        <v>70</v>
      </c>
      <c r="AU103" s="200" t="s">
        <v>71</v>
      </c>
      <c r="AY103" s="199" t="s">
        <v>157</v>
      </c>
      <c r="BK103" s="201">
        <f>BK104+BK109+BK139+BK188+BK203+BK210</f>
        <v>0</v>
      </c>
    </row>
    <row r="104" s="12" customFormat="1" ht="22.8" customHeight="1">
      <c r="A104" s="12"/>
      <c r="B104" s="188"/>
      <c r="C104" s="189"/>
      <c r="D104" s="190" t="s">
        <v>70</v>
      </c>
      <c r="E104" s="202" t="s">
        <v>632</v>
      </c>
      <c r="F104" s="202" t="s">
        <v>633</v>
      </c>
      <c r="G104" s="189"/>
      <c r="H104" s="189"/>
      <c r="I104" s="192"/>
      <c r="J104" s="203">
        <f>BK104</f>
        <v>0</v>
      </c>
      <c r="K104" s="189"/>
      <c r="L104" s="194"/>
      <c r="M104" s="195"/>
      <c r="N104" s="196"/>
      <c r="O104" s="196"/>
      <c r="P104" s="197">
        <f>SUM(P105:P108)</f>
        <v>0</v>
      </c>
      <c r="Q104" s="196"/>
      <c r="R104" s="197">
        <f>SUM(R105:R108)</f>
        <v>0</v>
      </c>
      <c r="S104" s="196"/>
      <c r="T104" s="198">
        <f>SUM(T105:T108)</f>
        <v>1.5525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9" t="s">
        <v>167</v>
      </c>
      <c r="AT104" s="200" t="s">
        <v>70</v>
      </c>
      <c r="AU104" s="200" t="s">
        <v>79</v>
      </c>
      <c r="AY104" s="199" t="s">
        <v>157</v>
      </c>
      <c r="BK104" s="201">
        <f>SUM(BK105:BK108)</f>
        <v>0</v>
      </c>
    </row>
    <row r="105" s="2" customFormat="1" ht="24.15" customHeight="1">
      <c r="A105" s="38"/>
      <c r="B105" s="39"/>
      <c r="C105" s="204" t="s">
        <v>158</v>
      </c>
      <c r="D105" s="204" t="s">
        <v>161</v>
      </c>
      <c r="E105" s="205" t="s">
        <v>1114</v>
      </c>
      <c r="F105" s="206" t="s">
        <v>1115</v>
      </c>
      <c r="G105" s="207" t="s">
        <v>164</v>
      </c>
      <c r="H105" s="208">
        <v>258.60000000000002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0.0060000000000000001</v>
      </c>
      <c r="T105" s="214">
        <f>S105*H105</f>
        <v>1.5516000000000001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1116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1117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14.4" customHeight="1">
      <c r="A107" s="38"/>
      <c r="B107" s="39"/>
      <c r="C107" s="204" t="s">
        <v>254</v>
      </c>
      <c r="D107" s="204" t="s">
        <v>161</v>
      </c>
      <c r="E107" s="205" t="s">
        <v>1118</v>
      </c>
      <c r="F107" s="206" t="s">
        <v>1119</v>
      </c>
      <c r="G107" s="207" t="s">
        <v>754</v>
      </c>
      <c r="H107" s="208">
        <v>3</v>
      </c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0.00029999999999999997</v>
      </c>
      <c r="T107" s="214">
        <f>S107*H107</f>
        <v>0.00089999999999999998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1120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1121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680</v>
      </c>
      <c r="F109" s="202" t="s">
        <v>681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SUM(P110:P138)</f>
        <v>0</v>
      </c>
      <c r="Q109" s="196"/>
      <c r="R109" s="197">
        <f>SUM(R110:R138)</f>
        <v>2.8575235700000001</v>
      </c>
      <c r="S109" s="196"/>
      <c r="T109" s="198">
        <f>SUM(T110:T138)</f>
        <v>2.5230000000000001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SUM(BK110:BK138)</f>
        <v>0</v>
      </c>
    </row>
    <row r="110" s="2" customFormat="1" ht="24.15" customHeight="1">
      <c r="A110" s="38"/>
      <c r="B110" s="39"/>
      <c r="C110" s="204" t="s">
        <v>204</v>
      </c>
      <c r="D110" s="204" t="s">
        <v>161</v>
      </c>
      <c r="E110" s="205" t="s">
        <v>1122</v>
      </c>
      <c r="F110" s="206" t="s">
        <v>1123</v>
      </c>
      <c r="G110" s="207" t="s">
        <v>1124</v>
      </c>
      <c r="H110" s="208">
        <v>13.800000000000001</v>
      </c>
      <c r="I110" s="209"/>
      <c r="J110" s="210">
        <f>ROUND(I110*H110,2)</f>
        <v>0</v>
      </c>
      <c r="K110" s="206" t="s">
        <v>165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0.00122</v>
      </c>
      <c r="R110" s="213">
        <f>Q110*H110</f>
        <v>0.016836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1125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1126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264</v>
      </c>
      <c r="D112" s="204" t="s">
        <v>161</v>
      </c>
      <c r="E112" s="205" t="s">
        <v>1127</v>
      </c>
      <c r="F112" s="206" t="s">
        <v>1128</v>
      </c>
      <c r="G112" s="207" t="s">
        <v>274</v>
      </c>
      <c r="H112" s="208">
        <v>45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</v>
      </c>
      <c r="R112" s="213">
        <f>Q112*H112</f>
        <v>0</v>
      </c>
      <c r="S112" s="213">
        <v>0.01584</v>
      </c>
      <c r="T112" s="214">
        <f>S112*H112</f>
        <v>0.71279999999999999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1129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1130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86</v>
      </c>
      <c r="D114" s="204" t="s">
        <v>161</v>
      </c>
      <c r="E114" s="205" t="s">
        <v>1131</v>
      </c>
      <c r="F114" s="206" t="s">
        <v>1132</v>
      </c>
      <c r="G114" s="207" t="s">
        <v>274</v>
      </c>
      <c r="H114" s="208">
        <v>45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0.017520000000000001</v>
      </c>
      <c r="R114" s="213">
        <f>Q114*H114</f>
        <v>0.78839999999999999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1133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1134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24.15" customHeight="1">
      <c r="A116" s="38"/>
      <c r="B116" s="39"/>
      <c r="C116" s="204" t="s">
        <v>89</v>
      </c>
      <c r="D116" s="204" t="s">
        <v>161</v>
      </c>
      <c r="E116" s="205" t="s">
        <v>1135</v>
      </c>
      <c r="F116" s="206" t="s">
        <v>1136</v>
      </c>
      <c r="G116" s="207" t="s">
        <v>164</v>
      </c>
      <c r="H116" s="208">
        <v>258.60000000000002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1137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1138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24.15" customHeight="1">
      <c r="A118" s="38"/>
      <c r="B118" s="39"/>
      <c r="C118" s="254" t="s">
        <v>92</v>
      </c>
      <c r="D118" s="254" t="s">
        <v>201</v>
      </c>
      <c r="E118" s="255" t="s">
        <v>1139</v>
      </c>
      <c r="F118" s="256" t="s">
        <v>1140</v>
      </c>
      <c r="G118" s="257" t="s">
        <v>1124</v>
      </c>
      <c r="H118" s="258">
        <v>1.629</v>
      </c>
      <c r="I118" s="259"/>
      <c r="J118" s="260">
        <f>ROUND(I118*H118,2)</f>
        <v>0</v>
      </c>
      <c r="K118" s="256" t="s">
        <v>165</v>
      </c>
      <c r="L118" s="261"/>
      <c r="M118" s="262" t="s">
        <v>19</v>
      </c>
      <c r="N118" s="263" t="s">
        <v>43</v>
      </c>
      <c r="O118" s="84"/>
      <c r="P118" s="213">
        <f>O118*H118</f>
        <v>0</v>
      </c>
      <c r="Q118" s="213">
        <v>0.55000000000000004</v>
      </c>
      <c r="R118" s="213">
        <f>Q118*H118</f>
        <v>0.89595000000000002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388</v>
      </c>
      <c r="AT118" s="215" t="s">
        <v>201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1141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1140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14" customFormat="1">
      <c r="A120" s="14"/>
      <c r="B120" s="232"/>
      <c r="C120" s="233"/>
      <c r="D120" s="217" t="s">
        <v>171</v>
      </c>
      <c r="E120" s="234" t="s">
        <v>19</v>
      </c>
      <c r="F120" s="235" t="s">
        <v>1142</v>
      </c>
      <c r="G120" s="233"/>
      <c r="H120" s="236">
        <v>1.629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171</v>
      </c>
      <c r="AU120" s="242" t="s">
        <v>167</v>
      </c>
      <c r="AV120" s="14" t="s">
        <v>167</v>
      </c>
      <c r="AW120" s="14" t="s">
        <v>33</v>
      </c>
      <c r="AX120" s="14" t="s">
        <v>79</v>
      </c>
      <c r="AY120" s="242" t="s">
        <v>157</v>
      </c>
    </row>
    <row r="121" s="2" customFormat="1" ht="24.15" customHeight="1">
      <c r="A121" s="38"/>
      <c r="B121" s="39"/>
      <c r="C121" s="204" t="s">
        <v>95</v>
      </c>
      <c r="D121" s="204" t="s">
        <v>161</v>
      </c>
      <c r="E121" s="205" t="s">
        <v>1143</v>
      </c>
      <c r="F121" s="206" t="s">
        <v>1144</v>
      </c>
      <c r="G121" s="207" t="s">
        <v>274</v>
      </c>
      <c r="H121" s="208">
        <v>646.5</v>
      </c>
      <c r="I121" s="209"/>
      <c r="J121" s="210">
        <f>ROUND(I121*H121,2)</f>
        <v>0</v>
      </c>
      <c r="K121" s="206" t="s">
        <v>165</v>
      </c>
      <c r="L121" s="44"/>
      <c r="M121" s="211" t="s">
        <v>19</v>
      </c>
      <c r="N121" s="212" t="s">
        <v>43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314</v>
      </c>
      <c r="AT121" s="215" t="s">
        <v>161</v>
      </c>
      <c r="AU121" s="215" t="s">
        <v>167</v>
      </c>
      <c r="AY121" s="17" t="s">
        <v>157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167</v>
      </c>
      <c r="BK121" s="216">
        <f>ROUND(I121*H121,2)</f>
        <v>0</v>
      </c>
      <c r="BL121" s="17" t="s">
        <v>314</v>
      </c>
      <c r="BM121" s="215" t="s">
        <v>1145</v>
      </c>
    </row>
    <row r="122" s="2" customFormat="1">
      <c r="A122" s="38"/>
      <c r="B122" s="39"/>
      <c r="C122" s="40"/>
      <c r="D122" s="217" t="s">
        <v>169</v>
      </c>
      <c r="E122" s="40"/>
      <c r="F122" s="218" t="s">
        <v>1146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169</v>
      </c>
      <c r="AU122" s="17" t="s">
        <v>167</v>
      </c>
    </row>
    <row r="123" s="14" customFormat="1">
      <c r="A123" s="14"/>
      <c r="B123" s="232"/>
      <c r="C123" s="233"/>
      <c r="D123" s="217" t="s">
        <v>171</v>
      </c>
      <c r="E123" s="234" t="s">
        <v>19</v>
      </c>
      <c r="F123" s="235" t="s">
        <v>1147</v>
      </c>
      <c r="G123" s="233"/>
      <c r="H123" s="236">
        <v>646.5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171</v>
      </c>
      <c r="AU123" s="242" t="s">
        <v>167</v>
      </c>
      <c r="AV123" s="14" t="s">
        <v>167</v>
      </c>
      <c r="AW123" s="14" t="s">
        <v>33</v>
      </c>
      <c r="AX123" s="14" t="s">
        <v>79</v>
      </c>
      <c r="AY123" s="242" t="s">
        <v>157</v>
      </c>
    </row>
    <row r="124" s="2" customFormat="1" ht="24.15" customHeight="1">
      <c r="A124" s="38"/>
      <c r="B124" s="39"/>
      <c r="C124" s="254" t="s">
        <v>112</v>
      </c>
      <c r="D124" s="254" t="s">
        <v>201</v>
      </c>
      <c r="E124" s="255" t="s">
        <v>1148</v>
      </c>
      <c r="F124" s="256" t="s">
        <v>1149</v>
      </c>
      <c r="G124" s="257" t="s">
        <v>1124</v>
      </c>
      <c r="H124" s="258">
        <v>1.8620000000000001</v>
      </c>
      <c r="I124" s="259"/>
      <c r="J124" s="260">
        <f>ROUND(I124*H124,2)</f>
        <v>0</v>
      </c>
      <c r="K124" s="256" t="s">
        <v>165</v>
      </c>
      <c r="L124" s="261"/>
      <c r="M124" s="262" t="s">
        <v>19</v>
      </c>
      <c r="N124" s="263" t="s">
        <v>43</v>
      </c>
      <c r="O124" s="84"/>
      <c r="P124" s="213">
        <f>O124*H124</f>
        <v>0</v>
      </c>
      <c r="Q124" s="213">
        <v>0.55000000000000004</v>
      </c>
      <c r="R124" s="213">
        <f>Q124*H124</f>
        <v>1.0241000000000002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388</v>
      </c>
      <c r="AT124" s="215" t="s">
        <v>201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1150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1149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14" customFormat="1">
      <c r="A126" s="14"/>
      <c r="B126" s="232"/>
      <c r="C126" s="233"/>
      <c r="D126" s="217" t="s">
        <v>171</v>
      </c>
      <c r="E126" s="234" t="s">
        <v>19</v>
      </c>
      <c r="F126" s="235" t="s">
        <v>1151</v>
      </c>
      <c r="G126" s="233"/>
      <c r="H126" s="236">
        <v>1.8620000000000001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171</v>
      </c>
      <c r="AU126" s="242" t="s">
        <v>167</v>
      </c>
      <c r="AV126" s="14" t="s">
        <v>167</v>
      </c>
      <c r="AW126" s="14" t="s">
        <v>33</v>
      </c>
      <c r="AX126" s="14" t="s">
        <v>79</v>
      </c>
      <c r="AY126" s="242" t="s">
        <v>157</v>
      </c>
    </row>
    <row r="127" s="2" customFormat="1" ht="24.15" customHeight="1">
      <c r="A127" s="38"/>
      <c r="B127" s="39"/>
      <c r="C127" s="204" t="s">
        <v>8</v>
      </c>
      <c r="D127" s="204" t="s">
        <v>161</v>
      </c>
      <c r="E127" s="205" t="s">
        <v>1152</v>
      </c>
      <c r="F127" s="206" t="s">
        <v>1153</v>
      </c>
      <c r="G127" s="207" t="s">
        <v>164</v>
      </c>
      <c r="H127" s="208">
        <v>258.60000000000002</v>
      </c>
      <c r="I127" s="209"/>
      <c r="J127" s="210">
        <f>ROUND(I127*H127,2)</f>
        <v>0</v>
      </c>
      <c r="K127" s="206" t="s">
        <v>165</v>
      </c>
      <c r="L127" s="44"/>
      <c r="M127" s="211" t="s">
        <v>19</v>
      </c>
      <c r="N127" s="212" t="s">
        <v>43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0.0070000000000000001</v>
      </c>
      <c r="T127" s="214">
        <f>S127*H127</f>
        <v>1.8102000000000003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314</v>
      </c>
      <c r="AT127" s="215" t="s">
        <v>161</v>
      </c>
      <c r="AU127" s="215" t="s">
        <v>167</v>
      </c>
      <c r="AY127" s="17" t="s">
        <v>157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167</v>
      </c>
      <c r="BK127" s="216">
        <f>ROUND(I127*H127,2)</f>
        <v>0</v>
      </c>
      <c r="BL127" s="17" t="s">
        <v>314</v>
      </c>
      <c r="BM127" s="215" t="s">
        <v>1154</v>
      </c>
    </row>
    <row r="128" s="2" customFormat="1">
      <c r="A128" s="38"/>
      <c r="B128" s="39"/>
      <c r="C128" s="40"/>
      <c r="D128" s="217" t="s">
        <v>169</v>
      </c>
      <c r="E128" s="40"/>
      <c r="F128" s="218" t="s">
        <v>1155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169</v>
      </c>
      <c r="AU128" s="17" t="s">
        <v>167</v>
      </c>
    </row>
    <row r="129" s="2" customFormat="1" ht="24.15" customHeight="1">
      <c r="A129" s="38"/>
      <c r="B129" s="39"/>
      <c r="C129" s="204" t="s">
        <v>314</v>
      </c>
      <c r="D129" s="204" t="s">
        <v>161</v>
      </c>
      <c r="E129" s="205" t="s">
        <v>1156</v>
      </c>
      <c r="F129" s="206" t="s">
        <v>1157</v>
      </c>
      <c r="G129" s="207" t="s">
        <v>1124</v>
      </c>
      <c r="H129" s="208">
        <v>3.4910000000000001</v>
      </c>
      <c r="I129" s="209"/>
      <c r="J129" s="210">
        <f>ROUND(I129*H129,2)</f>
        <v>0</v>
      </c>
      <c r="K129" s="206" t="s">
        <v>165</v>
      </c>
      <c r="L129" s="44"/>
      <c r="M129" s="211" t="s">
        <v>19</v>
      </c>
      <c r="N129" s="212" t="s">
        <v>43</v>
      </c>
      <c r="O129" s="84"/>
      <c r="P129" s="213">
        <f>O129*H129</f>
        <v>0</v>
      </c>
      <c r="Q129" s="213">
        <v>0.023369999999999998</v>
      </c>
      <c r="R129" s="213">
        <f>Q129*H129</f>
        <v>0.081584669999999998</v>
      </c>
      <c r="S129" s="213">
        <v>0</v>
      </c>
      <c r="T129" s="21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5" t="s">
        <v>314</v>
      </c>
      <c r="AT129" s="215" t="s">
        <v>161</v>
      </c>
      <c r="AU129" s="215" t="s">
        <v>167</v>
      </c>
      <c r="AY129" s="17" t="s">
        <v>157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167</v>
      </c>
      <c r="BK129" s="216">
        <f>ROUND(I129*H129,2)</f>
        <v>0</v>
      </c>
      <c r="BL129" s="17" t="s">
        <v>314</v>
      </c>
      <c r="BM129" s="215" t="s">
        <v>1158</v>
      </c>
    </row>
    <row r="130" s="2" customFormat="1">
      <c r="A130" s="38"/>
      <c r="B130" s="39"/>
      <c r="C130" s="40"/>
      <c r="D130" s="217" t="s">
        <v>169</v>
      </c>
      <c r="E130" s="40"/>
      <c r="F130" s="218" t="s">
        <v>1159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169</v>
      </c>
      <c r="AU130" s="17" t="s">
        <v>167</v>
      </c>
    </row>
    <row r="131" s="14" customFormat="1">
      <c r="A131" s="14"/>
      <c r="B131" s="232"/>
      <c r="C131" s="233"/>
      <c r="D131" s="217" t="s">
        <v>171</v>
      </c>
      <c r="E131" s="234" t="s">
        <v>19</v>
      </c>
      <c r="F131" s="235" t="s">
        <v>1142</v>
      </c>
      <c r="G131" s="233"/>
      <c r="H131" s="236">
        <v>1.629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171</v>
      </c>
      <c r="AU131" s="242" t="s">
        <v>167</v>
      </c>
      <c r="AV131" s="14" t="s">
        <v>167</v>
      </c>
      <c r="AW131" s="14" t="s">
        <v>33</v>
      </c>
      <c r="AX131" s="14" t="s">
        <v>71</v>
      </c>
      <c r="AY131" s="242" t="s">
        <v>157</v>
      </c>
    </row>
    <row r="132" s="14" customFormat="1">
      <c r="A132" s="14"/>
      <c r="B132" s="232"/>
      <c r="C132" s="233"/>
      <c r="D132" s="217" t="s">
        <v>171</v>
      </c>
      <c r="E132" s="234" t="s">
        <v>19</v>
      </c>
      <c r="F132" s="235" t="s">
        <v>1151</v>
      </c>
      <c r="G132" s="233"/>
      <c r="H132" s="236">
        <v>1.8620000000000001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171</v>
      </c>
      <c r="AU132" s="242" t="s">
        <v>167</v>
      </c>
      <c r="AV132" s="14" t="s">
        <v>167</v>
      </c>
      <c r="AW132" s="14" t="s">
        <v>33</v>
      </c>
      <c r="AX132" s="14" t="s">
        <v>71</v>
      </c>
      <c r="AY132" s="242" t="s">
        <v>157</v>
      </c>
    </row>
    <row r="133" s="15" customFormat="1">
      <c r="A133" s="15"/>
      <c r="B133" s="243"/>
      <c r="C133" s="244"/>
      <c r="D133" s="217" t="s">
        <v>171</v>
      </c>
      <c r="E133" s="245" t="s">
        <v>19</v>
      </c>
      <c r="F133" s="246" t="s">
        <v>191</v>
      </c>
      <c r="G133" s="244"/>
      <c r="H133" s="247">
        <v>3.4910000000000001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3" t="s">
        <v>171</v>
      </c>
      <c r="AU133" s="253" t="s">
        <v>167</v>
      </c>
      <c r="AV133" s="15" t="s">
        <v>166</v>
      </c>
      <c r="AW133" s="15" t="s">
        <v>33</v>
      </c>
      <c r="AX133" s="15" t="s">
        <v>79</v>
      </c>
      <c r="AY133" s="253" t="s">
        <v>157</v>
      </c>
    </row>
    <row r="134" s="2" customFormat="1" ht="24.15" customHeight="1">
      <c r="A134" s="38"/>
      <c r="B134" s="39"/>
      <c r="C134" s="204" t="s">
        <v>319</v>
      </c>
      <c r="D134" s="204" t="s">
        <v>161</v>
      </c>
      <c r="E134" s="205" t="s">
        <v>1160</v>
      </c>
      <c r="F134" s="206" t="s">
        <v>1161</v>
      </c>
      <c r="G134" s="207" t="s">
        <v>1124</v>
      </c>
      <c r="H134" s="208">
        <v>2.0699999999999998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0.024469999999999999</v>
      </c>
      <c r="R134" s="213">
        <f>Q134*H134</f>
        <v>0.050652899999999994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1162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1163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14" customFormat="1">
      <c r="A136" s="14"/>
      <c r="B136" s="232"/>
      <c r="C136" s="233"/>
      <c r="D136" s="217" t="s">
        <v>171</v>
      </c>
      <c r="E136" s="234" t="s">
        <v>19</v>
      </c>
      <c r="F136" s="235" t="s">
        <v>1164</v>
      </c>
      <c r="G136" s="233"/>
      <c r="H136" s="236">
        <v>2.0699999999999998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171</v>
      </c>
      <c r="AU136" s="242" t="s">
        <v>167</v>
      </c>
      <c r="AV136" s="14" t="s">
        <v>167</v>
      </c>
      <c r="AW136" s="14" t="s">
        <v>33</v>
      </c>
      <c r="AX136" s="14" t="s">
        <v>79</v>
      </c>
      <c r="AY136" s="242" t="s">
        <v>157</v>
      </c>
    </row>
    <row r="137" s="2" customFormat="1" ht="24.15" customHeight="1">
      <c r="A137" s="38"/>
      <c r="B137" s="39"/>
      <c r="C137" s="204" t="s">
        <v>321</v>
      </c>
      <c r="D137" s="204" t="s">
        <v>161</v>
      </c>
      <c r="E137" s="205" t="s">
        <v>1165</v>
      </c>
      <c r="F137" s="206" t="s">
        <v>1166</v>
      </c>
      <c r="G137" s="207" t="s">
        <v>585</v>
      </c>
      <c r="H137" s="208">
        <v>2.8580000000000001</v>
      </c>
      <c r="I137" s="209"/>
      <c r="J137" s="210">
        <f>ROUND(I137*H137,2)</f>
        <v>0</v>
      </c>
      <c r="K137" s="206" t="s">
        <v>165</v>
      </c>
      <c r="L137" s="44"/>
      <c r="M137" s="211" t="s">
        <v>19</v>
      </c>
      <c r="N137" s="212" t="s">
        <v>43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314</v>
      </c>
      <c r="AT137" s="215" t="s">
        <v>161</v>
      </c>
      <c r="AU137" s="215" t="s">
        <v>167</v>
      </c>
      <c r="AY137" s="17" t="s">
        <v>157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167</v>
      </c>
      <c r="BK137" s="216">
        <f>ROUND(I137*H137,2)</f>
        <v>0</v>
      </c>
      <c r="BL137" s="17" t="s">
        <v>314</v>
      </c>
      <c r="BM137" s="215" t="s">
        <v>1167</v>
      </c>
    </row>
    <row r="138" s="2" customFormat="1">
      <c r="A138" s="38"/>
      <c r="B138" s="39"/>
      <c r="C138" s="40"/>
      <c r="D138" s="217" t="s">
        <v>169</v>
      </c>
      <c r="E138" s="40"/>
      <c r="F138" s="218" t="s">
        <v>1168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169</v>
      </c>
      <c r="AU138" s="17" t="s">
        <v>167</v>
      </c>
    </row>
    <row r="139" s="12" customFormat="1" ht="22.8" customHeight="1">
      <c r="A139" s="12"/>
      <c r="B139" s="188"/>
      <c r="C139" s="189"/>
      <c r="D139" s="190" t="s">
        <v>70</v>
      </c>
      <c r="E139" s="202" t="s">
        <v>700</v>
      </c>
      <c r="F139" s="202" t="s">
        <v>701</v>
      </c>
      <c r="G139" s="189"/>
      <c r="H139" s="189"/>
      <c r="I139" s="192"/>
      <c r="J139" s="203">
        <f>BK139</f>
        <v>0</v>
      </c>
      <c r="K139" s="189"/>
      <c r="L139" s="194"/>
      <c r="M139" s="195"/>
      <c r="N139" s="196"/>
      <c r="O139" s="196"/>
      <c r="P139" s="197">
        <f>SUM(P140:P187)</f>
        <v>0</v>
      </c>
      <c r="Q139" s="196"/>
      <c r="R139" s="197">
        <f>SUM(R140:R187)</f>
        <v>2.698032</v>
      </c>
      <c r="S139" s="196"/>
      <c r="T139" s="198">
        <f>SUM(T140:T187)</f>
        <v>1.7521280000000004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9" t="s">
        <v>167</v>
      </c>
      <c r="AT139" s="200" t="s">
        <v>70</v>
      </c>
      <c r="AU139" s="200" t="s">
        <v>79</v>
      </c>
      <c r="AY139" s="199" t="s">
        <v>157</v>
      </c>
      <c r="BK139" s="201">
        <f>SUM(BK140:BK187)</f>
        <v>0</v>
      </c>
    </row>
    <row r="140" s="2" customFormat="1" ht="14.4" customHeight="1">
      <c r="A140" s="38"/>
      <c r="B140" s="39"/>
      <c r="C140" s="204" t="s">
        <v>326</v>
      </c>
      <c r="D140" s="204" t="s">
        <v>161</v>
      </c>
      <c r="E140" s="205" t="s">
        <v>703</v>
      </c>
      <c r="F140" s="206" t="s">
        <v>704</v>
      </c>
      <c r="G140" s="207" t="s">
        <v>164</v>
      </c>
      <c r="H140" s="208">
        <v>258.60000000000002</v>
      </c>
      <c r="I140" s="209"/>
      <c r="J140" s="210">
        <f>ROUND(I140*H140,2)</f>
        <v>0</v>
      </c>
      <c r="K140" s="206" t="s">
        <v>165</v>
      </c>
      <c r="L140" s="44"/>
      <c r="M140" s="211" t="s">
        <v>19</v>
      </c>
      <c r="N140" s="212" t="s">
        <v>43</v>
      </c>
      <c r="O140" s="84"/>
      <c r="P140" s="213">
        <f>O140*H140</f>
        <v>0</v>
      </c>
      <c r="Q140" s="213">
        <v>0</v>
      </c>
      <c r="R140" s="213">
        <f>Q140*H140</f>
        <v>0</v>
      </c>
      <c r="S140" s="213">
        <v>0.00594</v>
      </c>
      <c r="T140" s="214">
        <f>S140*H140</f>
        <v>1.5360840000000002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5" t="s">
        <v>314</v>
      </c>
      <c r="AT140" s="215" t="s">
        <v>161</v>
      </c>
      <c r="AU140" s="215" t="s">
        <v>167</v>
      </c>
      <c r="AY140" s="17" t="s">
        <v>157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167</v>
      </c>
      <c r="BK140" s="216">
        <f>ROUND(I140*H140,2)</f>
        <v>0</v>
      </c>
      <c r="BL140" s="17" t="s">
        <v>314</v>
      </c>
      <c r="BM140" s="215" t="s">
        <v>1169</v>
      </c>
    </row>
    <row r="141" s="2" customFormat="1">
      <c r="A141" s="38"/>
      <c r="B141" s="39"/>
      <c r="C141" s="40"/>
      <c r="D141" s="217" t="s">
        <v>169</v>
      </c>
      <c r="E141" s="40"/>
      <c r="F141" s="218" t="s">
        <v>706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169</v>
      </c>
      <c r="AU141" s="17" t="s">
        <v>167</v>
      </c>
    </row>
    <row r="142" s="2" customFormat="1" ht="14.4" customHeight="1">
      <c r="A142" s="38"/>
      <c r="B142" s="39"/>
      <c r="C142" s="204" t="s">
        <v>331</v>
      </c>
      <c r="D142" s="204" t="s">
        <v>161</v>
      </c>
      <c r="E142" s="205" t="s">
        <v>1170</v>
      </c>
      <c r="F142" s="206" t="s">
        <v>1171</v>
      </c>
      <c r="G142" s="207" t="s">
        <v>274</v>
      </c>
      <c r="H142" s="208">
        <v>14.6</v>
      </c>
      <c r="I142" s="209"/>
      <c r="J142" s="210">
        <f>ROUND(I142*H142,2)</f>
        <v>0</v>
      </c>
      <c r="K142" s="206" t="s">
        <v>165</v>
      </c>
      <c r="L142" s="44"/>
      <c r="M142" s="211" t="s">
        <v>19</v>
      </c>
      <c r="N142" s="212" t="s">
        <v>43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0.0018699999999999999</v>
      </c>
      <c r="T142" s="214">
        <f>S142*H142</f>
        <v>0.027301999999999996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314</v>
      </c>
      <c r="AT142" s="215" t="s">
        <v>161</v>
      </c>
      <c r="AU142" s="215" t="s">
        <v>167</v>
      </c>
      <c r="AY142" s="17" t="s">
        <v>157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167</v>
      </c>
      <c r="BK142" s="216">
        <f>ROUND(I142*H142,2)</f>
        <v>0</v>
      </c>
      <c r="BL142" s="17" t="s">
        <v>314</v>
      </c>
      <c r="BM142" s="215" t="s">
        <v>1172</v>
      </c>
    </row>
    <row r="143" s="2" customFormat="1">
      <c r="A143" s="38"/>
      <c r="B143" s="39"/>
      <c r="C143" s="40"/>
      <c r="D143" s="217" t="s">
        <v>169</v>
      </c>
      <c r="E143" s="40"/>
      <c r="F143" s="218" t="s">
        <v>1173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169</v>
      </c>
      <c r="AU143" s="17" t="s">
        <v>167</v>
      </c>
    </row>
    <row r="144" s="2" customFormat="1" ht="14.4" customHeight="1">
      <c r="A144" s="38"/>
      <c r="B144" s="39"/>
      <c r="C144" s="204" t="s">
        <v>7</v>
      </c>
      <c r="D144" s="204" t="s">
        <v>161</v>
      </c>
      <c r="E144" s="205" t="s">
        <v>1174</v>
      </c>
      <c r="F144" s="206" t="s">
        <v>1175</v>
      </c>
      <c r="G144" s="207" t="s">
        <v>274</v>
      </c>
      <c r="H144" s="208">
        <v>16.800000000000001</v>
      </c>
      <c r="I144" s="209"/>
      <c r="J144" s="210">
        <f>ROUND(I144*H144,2)</f>
        <v>0</v>
      </c>
      <c r="K144" s="206" t="s">
        <v>165</v>
      </c>
      <c r="L144" s="44"/>
      <c r="M144" s="211" t="s">
        <v>19</v>
      </c>
      <c r="N144" s="212" t="s">
        <v>43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0.0018699999999999999</v>
      </c>
      <c r="T144" s="214">
        <f>S144*H144</f>
        <v>0.031415999999999999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314</v>
      </c>
      <c r="AT144" s="215" t="s">
        <v>161</v>
      </c>
      <c r="AU144" s="215" t="s">
        <v>167</v>
      </c>
      <c r="AY144" s="17" t="s">
        <v>157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167</v>
      </c>
      <c r="BK144" s="216">
        <f>ROUND(I144*H144,2)</f>
        <v>0</v>
      </c>
      <c r="BL144" s="17" t="s">
        <v>314</v>
      </c>
      <c r="BM144" s="215" t="s">
        <v>1176</v>
      </c>
    </row>
    <row r="145" s="2" customFormat="1">
      <c r="A145" s="38"/>
      <c r="B145" s="39"/>
      <c r="C145" s="40"/>
      <c r="D145" s="217" t="s">
        <v>169</v>
      </c>
      <c r="E145" s="40"/>
      <c r="F145" s="218" t="s">
        <v>1177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169</v>
      </c>
      <c r="AU145" s="17" t="s">
        <v>167</v>
      </c>
    </row>
    <row r="146" s="14" customFormat="1">
      <c r="A146" s="14"/>
      <c r="B146" s="232"/>
      <c r="C146" s="233"/>
      <c r="D146" s="217" t="s">
        <v>171</v>
      </c>
      <c r="E146" s="234" t="s">
        <v>19</v>
      </c>
      <c r="F146" s="235" t="s">
        <v>1178</v>
      </c>
      <c r="G146" s="233"/>
      <c r="H146" s="236">
        <v>16.800000000000001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171</v>
      </c>
      <c r="AU146" s="242" t="s">
        <v>167</v>
      </c>
      <c r="AV146" s="14" t="s">
        <v>167</v>
      </c>
      <c r="AW146" s="14" t="s">
        <v>33</v>
      </c>
      <c r="AX146" s="14" t="s">
        <v>79</v>
      </c>
      <c r="AY146" s="242" t="s">
        <v>157</v>
      </c>
    </row>
    <row r="147" s="2" customFormat="1" ht="14.4" customHeight="1">
      <c r="A147" s="38"/>
      <c r="B147" s="39"/>
      <c r="C147" s="204" t="s">
        <v>342</v>
      </c>
      <c r="D147" s="204" t="s">
        <v>161</v>
      </c>
      <c r="E147" s="205" t="s">
        <v>1179</v>
      </c>
      <c r="F147" s="206" t="s">
        <v>1180</v>
      </c>
      <c r="G147" s="207" t="s">
        <v>274</v>
      </c>
      <c r="H147" s="208">
        <v>49.799999999999997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0.0017700000000000001</v>
      </c>
      <c r="T147" s="214">
        <f>S147*H147</f>
        <v>0.088146000000000002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1181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1182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14.4" customHeight="1">
      <c r="A149" s="38"/>
      <c r="B149" s="39"/>
      <c r="C149" s="204" t="s">
        <v>347</v>
      </c>
      <c r="D149" s="204" t="s">
        <v>161</v>
      </c>
      <c r="E149" s="205" t="s">
        <v>1183</v>
      </c>
      <c r="F149" s="206" t="s">
        <v>1184</v>
      </c>
      <c r="G149" s="207" t="s">
        <v>754</v>
      </c>
      <c r="H149" s="208">
        <v>2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0.0090600000000000003</v>
      </c>
      <c r="T149" s="214">
        <f>S149*H149</f>
        <v>0.018120000000000001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1185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1186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352</v>
      </c>
      <c r="D151" s="204" t="s">
        <v>161</v>
      </c>
      <c r="E151" s="205" t="s">
        <v>1187</v>
      </c>
      <c r="F151" s="206" t="s">
        <v>1188</v>
      </c>
      <c r="G151" s="207" t="s">
        <v>274</v>
      </c>
      <c r="H151" s="208">
        <v>14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0.00191</v>
      </c>
      <c r="T151" s="214">
        <f>S151*H151</f>
        <v>0.02674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1189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1190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14.4" customHeight="1">
      <c r="A153" s="38"/>
      <c r="B153" s="39"/>
      <c r="C153" s="204" t="s">
        <v>357</v>
      </c>
      <c r="D153" s="204" t="s">
        <v>161</v>
      </c>
      <c r="E153" s="205" t="s">
        <v>1191</v>
      </c>
      <c r="F153" s="206" t="s">
        <v>1192</v>
      </c>
      <c r="G153" s="207" t="s">
        <v>754</v>
      </c>
      <c r="H153" s="208">
        <v>8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0.00022000000000000001</v>
      </c>
      <c r="T153" s="214">
        <f>S153*H153</f>
        <v>0.0017600000000000001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1193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1194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24.15" customHeight="1">
      <c r="A155" s="38"/>
      <c r="B155" s="39"/>
      <c r="C155" s="204" t="s">
        <v>362</v>
      </c>
      <c r="D155" s="204" t="s">
        <v>161</v>
      </c>
      <c r="E155" s="205" t="s">
        <v>1195</v>
      </c>
      <c r="F155" s="206" t="s">
        <v>1196</v>
      </c>
      <c r="G155" s="207" t="s">
        <v>754</v>
      </c>
      <c r="H155" s="208">
        <v>12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0.0018799999999999999</v>
      </c>
      <c r="T155" s="214">
        <f>S155*H155</f>
        <v>0.02256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1197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1198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491</v>
      </c>
      <c r="D157" s="204" t="s">
        <v>161</v>
      </c>
      <c r="E157" s="205" t="s">
        <v>1199</v>
      </c>
      <c r="F157" s="206" t="s">
        <v>1200</v>
      </c>
      <c r="G157" s="207" t="s">
        <v>274</v>
      </c>
      <c r="H157" s="208">
        <v>108.40000000000001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0.0044000000000000003</v>
      </c>
      <c r="R157" s="213">
        <f>Q157*H157</f>
        <v>0.47696000000000005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1201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1202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14" customFormat="1">
      <c r="A159" s="14"/>
      <c r="B159" s="232"/>
      <c r="C159" s="233"/>
      <c r="D159" s="217" t="s">
        <v>171</v>
      </c>
      <c r="E159" s="234" t="s">
        <v>19</v>
      </c>
      <c r="F159" s="235" t="s">
        <v>1203</v>
      </c>
      <c r="G159" s="233"/>
      <c r="H159" s="236">
        <v>108.40000000000001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171</v>
      </c>
      <c r="AU159" s="242" t="s">
        <v>167</v>
      </c>
      <c r="AV159" s="14" t="s">
        <v>167</v>
      </c>
      <c r="AW159" s="14" t="s">
        <v>33</v>
      </c>
      <c r="AX159" s="14" t="s">
        <v>79</v>
      </c>
      <c r="AY159" s="242" t="s">
        <v>157</v>
      </c>
    </row>
    <row r="160" s="2" customFormat="1" ht="49.05" customHeight="1">
      <c r="A160" s="38"/>
      <c r="B160" s="39"/>
      <c r="C160" s="204" t="s">
        <v>1058</v>
      </c>
      <c r="D160" s="204" t="s">
        <v>161</v>
      </c>
      <c r="E160" s="205" t="s">
        <v>1204</v>
      </c>
      <c r="F160" s="206" t="s">
        <v>1205</v>
      </c>
      <c r="G160" s="207" t="s">
        <v>164</v>
      </c>
      <c r="H160" s="208">
        <v>258.60000000000002</v>
      </c>
      <c r="I160" s="209"/>
      <c r="J160" s="210">
        <f>ROUND(I160*H160,2)</f>
        <v>0</v>
      </c>
      <c r="K160" s="206" t="s">
        <v>165</v>
      </c>
      <c r="L160" s="44"/>
      <c r="M160" s="211" t="s">
        <v>19</v>
      </c>
      <c r="N160" s="212" t="s">
        <v>43</v>
      </c>
      <c r="O160" s="84"/>
      <c r="P160" s="213">
        <f>O160*H160</f>
        <v>0</v>
      </c>
      <c r="Q160" s="213">
        <v>0.0066</v>
      </c>
      <c r="R160" s="213">
        <f>Q160*H160</f>
        <v>1.7067600000000001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314</v>
      </c>
      <c r="AT160" s="215" t="s">
        <v>161</v>
      </c>
      <c r="AU160" s="215" t="s">
        <v>167</v>
      </c>
      <c r="AY160" s="17" t="s">
        <v>157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167</v>
      </c>
      <c r="BK160" s="216">
        <f>ROUND(I160*H160,2)</f>
        <v>0</v>
      </c>
      <c r="BL160" s="17" t="s">
        <v>314</v>
      </c>
      <c r="BM160" s="215" t="s">
        <v>1206</v>
      </c>
    </row>
    <row r="161" s="2" customFormat="1">
      <c r="A161" s="38"/>
      <c r="B161" s="39"/>
      <c r="C161" s="40"/>
      <c r="D161" s="217" t="s">
        <v>169</v>
      </c>
      <c r="E161" s="40"/>
      <c r="F161" s="218" t="s">
        <v>1207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169</v>
      </c>
      <c r="AU161" s="17" t="s">
        <v>167</v>
      </c>
    </row>
    <row r="162" s="2" customFormat="1" ht="24.15" customHeight="1">
      <c r="A162" s="38"/>
      <c r="B162" s="39"/>
      <c r="C162" s="204" t="s">
        <v>1208</v>
      </c>
      <c r="D162" s="204" t="s">
        <v>161</v>
      </c>
      <c r="E162" s="205" t="s">
        <v>1209</v>
      </c>
      <c r="F162" s="206" t="s">
        <v>1210</v>
      </c>
      <c r="G162" s="207" t="s">
        <v>274</v>
      </c>
      <c r="H162" s="208">
        <v>49.5</v>
      </c>
      <c r="I162" s="209"/>
      <c r="J162" s="210">
        <f>ROUND(I162*H162,2)</f>
        <v>0</v>
      </c>
      <c r="K162" s="206" t="s">
        <v>165</v>
      </c>
      <c r="L162" s="44"/>
      <c r="M162" s="211" t="s">
        <v>19</v>
      </c>
      <c r="N162" s="212" t="s">
        <v>43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314</v>
      </c>
      <c r="AT162" s="215" t="s">
        <v>161</v>
      </c>
      <c r="AU162" s="215" t="s">
        <v>167</v>
      </c>
      <c r="AY162" s="17" t="s">
        <v>157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167</v>
      </c>
      <c r="BK162" s="216">
        <f>ROUND(I162*H162,2)</f>
        <v>0</v>
      </c>
      <c r="BL162" s="17" t="s">
        <v>314</v>
      </c>
      <c r="BM162" s="215" t="s">
        <v>1211</v>
      </c>
    </row>
    <row r="163" s="2" customFormat="1">
      <c r="A163" s="38"/>
      <c r="B163" s="39"/>
      <c r="C163" s="40"/>
      <c r="D163" s="217" t="s">
        <v>169</v>
      </c>
      <c r="E163" s="40"/>
      <c r="F163" s="218" t="s">
        <v>1212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169</v>
      </c>
      <c r="AU163" s="17" t="s">
        <v>167</v>
      </c>
    </row>
    <row r="164" s="2" customFormat="1" ht="14.4" customHeight="1">
      <c r="A164" s="38"/>
      <c r="B164" s="39"/>
      <c r="C164" s="254" t="s">
        <v>396</v>
      </c>
      <c r="D164" s="254" t="s">
        <v>201</v>
      </c>
      <c r="E164" s="255" t="s">
        <v>1213</v>
      </c>
      <c r="F164" s="256" t="s">
        <v>1214</v>
      </c>
      <c r="G164" s="257" t="s">
        <v>274</v>
      </c>
      <c r="H164" s="258">
        <v>49.5</v>
      </c>
      <c r="I164" s="259"/>
      <c r="J164" s="260">
        <f>ROUND(I164*H164,2)</f>
        <v>0</v>
      </c>
      <c r="K164" s="256" t="s">
        <v>165</v>
      </c>
      <c r="L164" s="261"/>
      <c r="M164" s="262" t="s">
        <v>19</v>
      </c>
      <c r="N164" s="263" t="s">
        <v>43</v>
      </c>
      <c r="O164" s="84"/>
      <c r="P164" s="213">
        <f>O164*H164</f>
        <v>0</v>
      </c>
      <c r="Q164" s="213">
        <v>0.00050000000000000001</v>
      </c>
      <c r="R164" s="213">
        <f>Q164*H164</f>
        <v>0.024750000000000001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388</v>
      </c>
      <c r="AT164" s="215" t="s">
        <v>201</v>
      </c>
      <c r="AU164" s="215" t="s">
        <v>167</v>
      </c>
      <c r="AY164" s="17" t="s">
        <v>157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167</v>
      </c>
      <c r="BK164" s="216">
        <f>ROUND(I164*H164,2)</f>
        <v>0</v>
      </c>
      <c r="BL164" s="17" t="s">
        <v>314</v>
      </c>
      <c r="BM164" s="215" t="s">
        <v>1215</v>
      </c>
    </row>
    <row r="165" s="2" customFormat="1">
      <c r="A165" s="38"/>
      <c r="B165" s="39"/>
      <c r="C165" s="40"/>
      <c r="D165" s="217" t="s">
        <v>169</v>
      </c>
      <c r="E165" s="40"/>
      <c r="F165" s="218" t="s">
        <v>1214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169</v>
      </c>
      <c r="AU165" s="17" t="s">
        <v>167</v>
      </c>
    </row>
    <row r="166" s="2" customFormat="1" ht="24.15" customHeight="1">
      <c r="A166" s="38"/>
      <c r="B166" s="39"/>
      <c r="C166" s="254" t="s">
        <v>526</v>
      </c>
      <c r="D166" s="254" t="s">
        <v>201</v>
      </c>
      <c r="E166" s="255" t="s">
        <v>1216</v>
      </c>
      <c r="F166" s="256" t="s">
        <v>1217</v>
      </c>
      <c r="G166" s="257" t="s">
        <v>754</v>
      </c>
      <c r="H166" s="258">
        <v>50</v>
      </c>
      <c r="I166" s="259"/>
      <c r="J166" s="260">
        <f>ROUND(I166*H166,2)</f>
        <v>0</v>
      </c>
      <c r="K166" s="256" t="s">
        <v>165</v>
      </c>
      <c r="L166" s="261"/>
      <c r="M166" s="262" t="s">
        <v>19</v>
      </c>
      <c r="N166" s="263" t="s">
        <v>43</v>
      </c>
      <c r="O166" s="84"/>
      <c r="P166" s="213">
        <f>O166*H166</f>
        <v>0</v>
      </c>
      <c r="Q166" s="213">
        <v>0.00050000000000000001</v>
      </c>
      <c r="R166" s="213">
        <f>Q166*H166</f>
        <v>0.025000000000000001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388</v>
      </c>
      <c r="AT166" s="215" t="s">
        <v>201</v>
      </c>
      <c r="AU166" s="215" t="s">
        <v>167</v>
      </c>
      <c r="AY166" s="17" t="s">
        <v>157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167</v>
      </c>
      <c r="BK166" s="216">
        <f>ROUND(I166*H166,2)</f>
        <v>0</v>
      </c>
      <c r="BL166" s="17" t="s">
        <v>314</v>
      </c>
      <c r="BM166" s="215" t="s">
        <v>1218</v>
      </c>
    </row>
    <row r="167" s="2" customFormat="1">
      <c r="A167" s="38"/>
      <c r="B167" s="39"/>
      <c r="C167" s="40"/>
      <c r="D167" s="217" t="s">
        <v>169</v>
      </c>
      <c r="E167" s="40"/>
      <c r="F167" s="218" t="s">
        <v>1217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169</v>
      </c>
      <c r="AU167" s="17" t="s">
        <v>167</v>
      </c>
    </row>
    <row r="168" s="2" customFormat="1" ht="24.15" customHeight="1">
      <c r="A168" s="38"/>
      <c r="B168" s="39"/>
      <c r="C168" s="204" t="s">
        <v>367</v>
      </c>
      <c r="D168" s="204" t="s">
        <v>161</v>
      </c>
      <c r="E168" s="205" t="s">
        <v>1219</v>
      </c>
      <c r="F168" s="206" t="s">
        <v>1220</v>
      </c>
      <c r="G168" s="207" t="s">
        <v>274</v>
      </c>
      <c r="H168" s="208">
        <v>14.6</v>
      </c>
      <c r="I168" s="209"/>
      <c r="J168" s="210">
        <f>ROUND(I168*H168,2)</f>
        <v>0</v>
      </c>
      <c r="K168" s="206" t="s">
        <v>165</v>
      </c>
      <c r="L168" s="44"/>
      <c r="M168" s="211" t="s">
        <v>19</v>
      </c>
      <c r="N168" s="212" t="s">
        <v>43</v>
      </c>
      <c r="O168" s="84"/>
      <c r="P168" s="213">
        <f>O168*H168</f>
        <v>0</v>
      </c>
      <c r="Q168" s="213">
        <v>0.0040600000000000002</v>
      </c>
      <c r="R168" s="213">
        <f>Q168*H168</f>
        <v>0.059276000000000002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314</v>
      </c>
      <c r="AT168" s="215" t="s">
        <v>161</v>
      </c>
      <c r="AU168" s="215" t="s">
        <v>167</v>
      </c>
      <c r="AY168" s="17" t="s">
        <v>157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167</v>
      </c>
      <c r="BK168" s="216">
        <f>ROUND(I168*H168,2)</f>
        <v>0</v>
      </c>
      <c r="BL168" s="17" t="s">
        <v>314</v>
      </c>
      <c r="BM168" s="215" t="s">
        <v>1221</v>
      </c>
    </row>
    <row r="169" s="2" customFormat="1">
      <c r="A169" s="38"/>
      <c r="B169" s="39"/>
      <c r="C169" s="40"/>
      <c r="D169" s="217" t="s">
        <v>169</v>
      </c>
      <c r="E169" s="40"/>
      <c r="F169" s="218" t="s">
        <v>1222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169</v>
      </c>
      <c r="AU169" s="17" t="s">
        <v>167</v>
      </c>
    </row>
    <row r="170" s="2" customFormat="1" ht="24.15" customHeight="1">
      <c r="A170" s="38"/>
      <c r="B170" s="39"/>
      <c r="C170" s="204" t="s">
        <v>372</v>
      </c>
      <c r="D170" s="204" t="s">
        <v>161</v>
      </c>
      <c r="E170" s="205" t="s">
        <v>1223</v>
      </c>
      <c r="F170" s="206" t="s">
        <v>1224</v>
      </c>
      <c r="G170" s="207" t="s">
        <v>274</v>
      </c>
      <c r="H170" s="208">
        <v>16.800000000000001</v>
      </c>
      <c r="I170" s="209"/>
      <c r="J170" s="210">
        <f>ROUND(I170*H170,2)</f>
        <v>0</v>
      </c>
      <c r="K170" s="206" t="s">
        <v>165</v>
      </c>
      <c r="L170" s="44"/>
      <c r="M170" s="211" t="s">
        <v>19</v>
      </c>
      <c r="N170" s="212" t="s">
        <v>43</v>
      </c>
      <c r="O170" s="84"/>
      <c r="P170" s="213">
        <f>O170*H170</f>
        <v>0</v>
      </c>
      <c r="Q170" s="213">
        <v>0.0040600000000000002</v>
      </c>
      <c r="R170" s="213">
        <f>Q170*H170</f>
        <v>0.068208000000000005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314</v>
      </c>
      <c r="AT170" s="215" t="s">
        <v>161</v>
      </c>
      <c r="AU170" s="215" t="s">
        <v>167</v>
      </c>
      <c r="AY170" s="17" t="s">
        <v>157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167</v>
      </c>
      <c r="BK170" s="216">
        <f>ROUND(I170*H170,2)</f>
        <v>0</v>
      </c>
      <c r="BL170" s="17" t="s">
        <v>314</v>
      </c>
      <c r="BM170" s="215" t="s">
        <v>1225</v>
      </c>
    </row>
    <row r="171" s="2" customFormat="1">
      <c r="A171" s="38"/>
      <c r="B171" s="39"/>
      <c r="C171" s="40"/>
      <c r="D171" s="217" t="s">
        <v>169</v>
      </c>
      <c r="E171" s="40"/>
      <c r="F171" s="218" t="s">
        <v>1226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169</v>
      </c>
      <c r="AU171" s="17" t="s">
        <v>167</v>
      </c>
    </row>
    <row r="172" s="2" customFormat="1" ht="24.15" customHeight="1">
      <c r="A172" s="38"/>
      <c r="B172" s="39"/>
      <c r="C172" s="204" t="s">
        <v>377</v>
      </c>
      <c r="D172" s="204" t="s">
        <v>161</v>
      </c>
      <c r="E172" s="205" t="s">
        <v>1227</v>
      </c>
      <c r="F172" s="206" t="s">
        <v>1228</v>
      </c>
      <c r="G172" s="207" t="s">
        <v>274</v>
      </c>
      <c r="H172" s="208">
        <v>13.199999999999999</v>
      </c>
      <c r="I172" s="209"/>
      <c r="J172" s="210">
        <f>ROUND(I172*H172,2)</f>
        <v>0</v>
      </c>
      <c r="K172" s="206" t="s">
        <v>165</v>
      </c>
      <c r="L172" s="44"/>
      <c r="M172" s="211" t="s">
        <v>19</v>
      </c>
      <c r="N172" s="212" t="s">
        <v>43</v>
      </c>
      <c r="O172" s="84"/>
      <c r="P172" s="213">
        <f>O172*H172</f>
        <v>0</v>
      </c>
      <c r="Q172" s="213">
        <v>0.0028700000000000002</v>
      </c>
      <c r="R172" s="213">
        <f>Q172*H172</f>
        <v>0.037884000000000001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314</v>
      </c>
      <c r="AT172" s="215" t="s">
        <v>161</v>
      </c>
      <c r="AU172" s="215" t="s">
        <v>167</v>
      </c>
      <c r="AY172" s="17" t="s">
        <v>157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167</v>
      </c>
      <c r="BK172" s="216">
        <f>ROUND(I172*H172,2)</f>
        <v>0</v>
      </c>
      <c r="BL172" s="17" t="s">
        <v>314</v>
      </c>
      <c r="BM172" s="215" t="s">
        <v>1229</v>
      </c>
    </row>
    <row r="173" s="2" customFormat="1">
      <c r="A173" s="38"/>
      <c r="B173" s="39"/>
      <c r="C173" s="40"/>
      <c r="D173" s="217" t="s">
        <v>169</v>
      </c>
      <c r="E173" s="40"/>
      <c r="F173" s="218" t="s">
        <v>1230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169</v>
      </c>
      <c r="AU173" s="17" t="s">
        <v>167</v>
      </c>
    </row>
    <row r="174" s="14" customFormat="1">
      <c r="A174" s="14"/>
      <c r="B174" s="232"/>
      <c r="C174" s="233"/>
      <c r="D174" s="217" t="s">
        <v>171</v>
      </c>
      <c r="E174" s="234" t="s">
        <v>19</v>
      </c>
      <c r="F174" s="235" t="s">
        <v>1231</v>
      </c>
      <c r="G174" s="233"/>
      <c r="H174" s="236">
        <v>13.199999999999999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171</v>
      </c>
      <c r="AU174" s="242" t="s">
        <v>167</v>
      </c>
      <c r="AV174" s="14" t="s">
        <v>167</v>
      </c>
      <c r="AW174" s="14" t="s">
        <v>33</v>
      </c>
      <c r="AX174" s="14" t="s">
        <v>79</v>
      </c>
      <c r="AY174" s="242" t="s">
        <v>157</v>
      </c>
    </row>
    <row r="175" s="2" customFormat="1" ht="24.15" customHeight="1">
      <c r="A175" s="38"/>
      <c r="B175" s="39"/>
      <c r="C175" s="204" t="s">
        <v>383</v>
      </c>
      <c r="D175" s="204" t="s">
        <v>161</v>
      </c>
      <c r="E175" s="205" t="s">
        <v>1232</v>
      </c>
      <c r="F175" s="206" t="s">
        <v>1233</v>
      </c>
      <c r="G175" s="207" t="s">
        <v>274</v>
      </c>
      <c r="H175" s="208">
        <v>14</v>
      </c>
      <c r="I175" s="209"/>
      <c r="J175" s="210">
        <f>ROUND(I175*H175,2)</f>
        <v>0</v>
      </c>
      <c r="K175" s="206" t="s">
        <v>165</v>
      </c>
      <c r="L175" s="44"/>
      <c r="M175" s="211" t="s">
        <v>19</v>
      </c>
      <c r="N175" s="212" t="s">
        <v>43</v>
      </c>
      <c r="O175" s="84"/>
      <c r="P175" s="213">
        <f>O175*H175</f>
        <v>0</v>
      </c>
      <c r="Q175" s="213">
        <v>0.0069199999999999999</v>
      </c>
      <c r="R175" s="213">
        <f>Q175*H175</f>
        <v>0.096879999999999994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314</v>
      </c>
      <c r="AT175" s="215" t="s">
        <v>161</v>
      </c>
      <c r="AU175" s="215" t="s">
        <v>167</v>
      </c>
      <c r="AY175" s="17" t="s">
        <v>157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167</v>
      </c>
      <c r="BK175" s="216">
        <f>ROUND(I175*H175,2)</f>
        <v>0</v>
      </c>
      <c r="BL175" s="17" t="s">
        <v>314</v>
      </c>
      <c r="BM175" s="215" t="s">
        <v>1234</v>
      </c>
    </row>
    <row r="176" s="2" customFormat="1">
      <c r="A176" s="38"/>
      <c r="B176" s="39"/>
      <c r="C176" s="40"/>
      <c r="D176" s="217" t="s">
        <v>169</v>
      </c>
      <c r="E176" s="40"/>
      <c r="F176" s="218" t="s">
        <v>1235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169</v>
      </c>
      <c r="AU176" s="17" t="s">
        <v>167</v>
      </c>
    </row>
    <row r="177" s="2" customFormat="1" ht="24.15" customHeight="1">
      <c r="A177" s="38"/>
      <c r="B177" s="39"/>
      <c r="C177" s="204" t="s">
        <v>388</v>
      </c>
      <c r="D177" s="204" t="s">
        <v>161</v>
      </c>
      <c r="E177" s="205" t="s">
        <v>1236</v>
      </c>
      <c r="F177" s="206" t="s">
        <v>1237</v>
      </c>
      <c r="G177" s="207" t="s">
        <v>274</v>
      </c>
      <c r="H177" s="208">
        <v>49.799999999999997</v>
      </c>
      <c r="I177" s="209"/>
      <c r="J177" s="210">
        <f>ROUND(I177*H177,2)</f>
        <v>0</v>
      </c>
      <c r="K177" s="206" t="s">
        <v>165</v>
      </c>
      <c r="L177" s="44"/>
      <c r="M177" s="211" t="s">
        <v>19</v>
      </c>
      <c r="N177" s="212" t="s">
        <v>43</v>
      </c>
      <c r="O177" s="84"/>
      <c r="P177" s="213">
        <f>O177*H177</f>
        <v>0</v>
      </c>
      <c r="Q177" s="213">
        <v>0.00297</v>
      </c>
      <c r="R177" s="213">
        <f>Q177*H177</f>
        <v>0.14790599999999998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314</v>
      </c>
      <c r="AT177" s="215" t="s">
        <v>161</v>
      </c>
      <c r="AU177" s="215" t="s">
        <v>167</v>
      </c>
      <c r="AY177" s="17" t="s">
        <v>157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167</v>
      </c>
      <c r="BK177" s="216">
        <f>ROUND(I177*H177,2)</f>
        <v>0</v>
      </c>
      <c r="BL177" s="17" t="s">
        <v>314</v>
      </c>
      <c r="BM177" s="215" t="s">
        <v>1238</v>
      </c>
    </row>
    <row r="178" s="2" customFormat="1">
      <c r="A178" s="38"/>
      <c r="B178" s="39"/>
      <c r="C178" s="40"/>
      <c r="D178" s="217" t="s">
        <v>169</v>
      </c>
      <c r="E178" s="40"/>
      <c r="F178" s="218" t="s">
        <v>1239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169</v>
      </c>
      <c r="AU178" s="17" t="s">
        <v>167</v>
      </c>
    </row>
    <row r="179" s="2" customFormat="1" ht="24.15" customHeight="1">
      <c r="A179" s="38"/>
      <c r="B179" s="39"/>
      <c r="C179" s="204" t="s">
        <v>397</v>
      </c>
      <c r="D179" s="204" t="s">
        <v>161</v>
      </c>
      <c r="E179" s="205" t="s">
        <v>1240</v>
      </c>
      <c r="F179" s="206" t="s">
        <v>1241</v>
      </c>
      <c r="G179" s="207" t="s">
        <v>754</v>
      </c>
      <c r="H179" s="208">
        <v>2</v>
      </c>
      <c r="I179" s="209"/>
      <c r="J179" s="210">
        <f>ROUND(I179*H179,2)</f>
        <v>0</v>
      </c>
      <c r="K179" s="206" t="s">
        <v>165</v>
      </c>
      <c r="L179" s="44"/>
      <c r="M179" s="211" t="s">
        <v>19</v>
      </c>
      <c r="N179" s="212" t="s">
        <v>43</v>
      </c>
      <c r="O179" s="84"/>
      <c r="P179" s="213">
        <f>O179*H179</f>
        <v>0</v>
      </c>
      <c r="Q179" s="213">
        <v>0.0036600000000000001</v>
      </c>
      <c r="R179" s="213">
        <f>Q179*H179</f>
        <v>0.0073200000000000001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314</v>
      </c>
      <c r="AT179" s="215" t="s">
        <v>161</v>
      </c>
      <c r="AU179" s="215" t="s">
        <v>167</v>
      </c>
      <c r="AY179" s="17" t="s">
        <v>157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167</v>
      </c>
      <c r="BK179" s="216">
        <f>ROUND(I179*H179,2)</f>
        <v>0</v>
      </c>
      <c r="BL179" s="17" t="s">
        <v>314</v>
      </c>
      <c r="BM179" s="215" t="s">
        <v>1242</v>
      </c>
    </row>
    <row r="180" s="2" customFormat="1">
      <c r="A180" s="38"/>
      <c r="B180" s="39"/>
      <c r="C180" s="40"/>
      <c r="D180" s="217" t="s">
        <v>169</v>
      </c>
      <c r="E180" s="40"/>
      <c r="F180" s="218" t="s">
        <v>1243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169</v>
      </c>
      <c r="AU180" s="17" t="s">
        <v>167</v>
      </c>
    </row>
    <row r="181" s="2" customFormat="1" ht="24.15" customHeight="1">
      <c r="A181" s="38"/>
      <c r="B181" s="39"/>
      <c r="C181" s="204" t="s">
        <v>533</v>
      </c>
      <c r="D181" s="204" t="s">
        <v>161</v>
      </c>
      <c r="E181" s="205" t="s">
        <v>1244</v>
      </c>
      <c r="F181" s="206" t="s">
        <v>1245</v>
      </c>
      <c r="G181" s="207" t="s">
        <v>274</v>
      </c>
      <c r="H181" s="208">
        <v>10.800000000000001</v>
      </c>
      <c r="I181" s="209"/>
      <c r="J181" s="210">
        <f>ROUND(I181*H181,2)</f>
        <v>0</v>
      </c>
      <c r="K181" s="206" t="s">
        <v>165</v>
      </c>
      <c r="L181" s="44"/>
      <c r="M181" s="211" t="s">
        <v>19</v>
      </c>
      <c r="N181" s="212" t="s">
        <v>43</v>
      </c>
      <c r="O181" s="84"/>
      <c r="P181" s="213">
        <f>O181*H181</f>
        <v>0</v>
      </c>
      <c r="Q181" s="213">
        <v>0.0043600000000000002</v>
      </c>
      <c r="R181" s="213">
        <f>Q181*H181</f>
        <v>0.047088000000000005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314</v>
      </c>
      <c r="AT181" s="215" t="s">
        <v>161</v>
      </c>
      <c r="AU181" s="215" t="s">
        <v>167</v>
      </c>
      <c r="AY181" s="17" t="s">
        <v>157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167</v>
      </c>
      <c r="BK181" s="216">
        <f>ROUND(I181*H181,2)</f>
        <v>0</v>
      </c>
      <c r="BL181" s="17" t="s">
        <v>314</v>
      </c>
      <c r="BM181" s="215" t="s">
        <v>1246</v>
      </c>
    </row>
    <row r="182" s="2" customFormat="1">
      <c r="A182" s="38"/>
      <c r="B182" s="39"/>
      <c r="C182" s="40"/>
      <c r="D182" s="217" t="s">
        <v>169</v>
      </c>
      <c r="E182" s="40"/>
      <c r="F182" s="218" t="s">
        <v>1247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169</v>
      </c>
      <c r="AU182" s="17" t="s">
        <v>167</v>
      </c>
    </row>
    <row r="183" s="14" customFormat="1">
      <c r="A183" s="14"/>
      <c r="B183" s="232"/>
      <c r="C183" s="233"/>
      <c r="D183" s="217" t="s">
        <v>171</v>
      </c>
      <c r="E183" s="234" t="s">
        <v>19</v>
      </c>
      <c r="F183" s="235" t="s">
        <v>1248</v>
      </c>
      <c r="G183" s="233"/>
      <c r="H183" s="236">
        <v>5.2000000000000002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2" t="s">
        <v>171</v>
      </c>
      <c r="AU183" s="242" t="s">
        <v>167</v>
      </c>
      <c r="AV183" s="14" t="s">
        <v>167</v>
      </c>
      <c r="AW183" s="14" t="s">
        <v>33</v>
      </c>
      <c r="AX183" s="14" t="s">
        <v>71</v>
      </c>
      <c r="AY183" s="242" t="s">
        <v>157</v>
      </c>
    </row>
    <row r="184" s="14" customFormat="1">
      <c r="A184" s="14"/>
      <c r="B184" s="232"/>
      <c r="C184" s="233"/>
      <c r="D184" s="217" t="s">
        <v>171</v>
      </c>
      <c r="E184" s="234" t="s">
        <v>19</v>
      </c>
      <c r="F184" s="235" t="s">
        <v>1249</v>
      </c>
      <c r="G184" s="233"/>
      <c r="H184" s="236">
        <v>5.5999999999999996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2" t="s">
        <v>171</v>
      </c>
      <c r="AU184" s="242" t="s">
        <v>167</v>
      </c>
      <c r="AV184" s="14" t="s">
        <v>167</v>
      </c>
      <c r="AW184" s="14" t="s">
        <v>33</v>
      </c>
      <c r="AX184" s="14" t="s">
        <v>71</v>
      </c>
      <c r="AY184" s="242" t="s">
        <v>157</v>
      </c>
    </row>
    <row r="185" s="15" customFormat="1">
      <c r="A185" s="15"/>
      <c r="B185" s="243"/>
      <c r="C185" s="244"/>
      <c r="D185" s="217" t="s">
        <v>171</v>
      </c>
      <c r="E185" s="245" t="s">
        <v>19</v>
      </c>
      <c r="F185" s="246" t="s">
        <v>191</v>
      </c>
      <c r="G185" s="244"/>
      <c r="H185" s="247">
        <v>10.800000000000001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3" t="s">
        <v>171</v>
      </c>
      <c r="AU185" s="253" t="s">
        <v>167</v>
      </c>
      <c r="AV185" s="15" t="s">
        <v>166</v>
      </c>
      <c r="AW185" s="15" t="s">
        <v>33</v>
      </c>
      <c r="AX185" s="15" t="s">
        <v>79</v>
      </c>
      <c r="AY185" s="253" t="s">
        <v>157</v>
      </c>
    </row>
    <row r="186" s="2" customFormat="1" ht="24.15" customHeight="1">
      <c r="A186" s="38"/>
      <c r="B186" s="39"/>
      <c r="C186" s="204" t="s">
        <v>402</v>
      </c>
      <c r="D186" s="204" t="s">
        <v>161</v>
      </c>
      <c r="E186" s="205" t="s">
        <v>1250</v>
      </c>
      <c r="F186" s="206" t="s">
        <v>1251</v>
      </c>
      <c r="G186" s="207" t="s">
        <v>585</v>
      </c>
      <c r="H186" s="208">
        <v>2.698</v>
      </c>
      <c r="I186" s="209"/>
      <c r="J186" s="210">
        <f>ROUND(I186*H186,2)</f>
        <v>0</v>
      </c>
      <c r="K186" s="206" t="s">
        <v>165</v>
      </c>
      <c r="L186" s="44"/>
      <c r="M186" s="211" t="s">
        <v>19</v>
      </c>
      <c r="N186" s="212" t="s">
        <v>43</v>
      </c>
      <c r="O186" s="84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5" t="s">
        <v>314</v>
      </c>
      <c r="AT186" s="215" t="s">
        <v>161</v>
      </c>
      <c r="AU186" s="215" t="s">
        <v>167</v>
      </c>
      <c r="AY186" s="17" t="s">
        <v>157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167</v>
      </c>
      <c r="BK186" s="216">
        <f>ROUND(I186*H186,2)</f>
        <v>0</v>
      </c>
      <c r="BL186" s="17" t="s">
        <v>314</v>
      </c>
      <c r="BM186" s="215" t="s">
        <v>1252</v>
      </c>
    </row>
    <row r="187" s="2" customFormat="1">
      <c r="A187" s="38"/>
      <c r="B187" s="39"/>
      <c r="C187" s="40"/>
      <c r="D187" s="217" t="s">
        <v>169</v>
      </c>
      <c r="E187" s="40"/>
      <c r="F187" s="218" t="s">
        <v>1253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169</v>
      </c>
      <c r="AU187" s="17" t="s">
        <v>167</v>
      </c>
    </row>
    <row r="188" s="12" customFormat="1" ht="22.8" customHeight="1">
      <c r="A188" s="12"/>
      <c r="B188" s="188"/>
      <c r="C188" s="189"/>
      <c r="D188" s="190" t="s">
        <v>70</v>
      </c>
      <c r="E188" s="202" t="s">
        <v>1254</v>
      </c>
      <c r="F188" s="202" t="s">
        <v>1255</v>
      </c>
      <c r="G188" s="189"/>
      <c r="H188" s="189"/>
      <c r="I188" s="192"/>
      <c r="J188" s="203">
        <f>BK188</f>
        <v>0</v>
      </c>
      <c r="K188" s="189"/>
      <c r="L188" s="194"/>
      <c r="M188" s="195"/>
      <c r="N188" s="196"/>
      <c r="O188" s="196"/>
      <c r="P188" s="197">
        <f>SUM(P189:P202)</f>
        <v>0</v>
      </c>
      <c r="Q188" s="196"/>
      <c r="R188" s="197">
        <f>SUM(R189:R202)</f>
        <v>0.083139899999999989</v>
      </c>
      <c r="S188" s="196"/>
      <c r="T188" s="198">
        <f>SUM(T189:T202)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9" t="s">
        <v>167</v>
      </c>
      <c r="AT188" s="200" t="s">
        <v>70</v>
      </c>
      <c r="AU188" s="200" t="s">
        <v>79</v>
      </c>
      <c r="AY188" s="199" t="s">
        <v>157</v>
      </c>
      <c r="BK188" s="201">
        <f>SUM(BK189:BK202)</f>
        <v>0</v>
      </c>
    </row>
    <row r="189" s="2" customFormat="1" ht="24.15" customHeight="1">
      <c r="A189" s="38"/>
      <c r="B189" s="39"/>
      <c r="C189" s="204" t="s">
        <v>407</v>
      </c>
      <c r="D189" s="204" t="s">
        <v>161</v>
      </c>
      <c r="E189" s="205" t="s">
        <v>1256</v>
      </c>
      <c r="F189" s="206" t="s">
        <v>1257</v>
      </c>
      <c r="G189" s="207" t="s">
        <v>164</v>
      </c>
      <c r="H189" s="208">
        <v>258.60000000000002</v>
      </c>
      <c r="I189" s="209"/>
      <c r="J189" s="210">
        <f>ROUND(I189*H189,2)</f>
        <v>0</v>
      </c>
      <c r="K189" s="206" t="s">
        <v>165</v>
      </c>
      <c r="L189" s="44"/>
      <c r="M189" s="211" t="s">
        <v>19</v>
      </c>
      <c r="N189" s="212" t="s">
        <v>43</v>
      </c>
      <c r="O189" s="84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5" t="s">
        <v>314</v>
      </c>
      <c r="AT189" s="215" t="s">
        <v>161</v>
      </c>
      <c r="AU189" s="215" t="s">
        <v>167</v>
      </c>
      <c r="AY189" s="17" t="s">
        <v>157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167</v>
      </c>
      <c r="BK189" s="216">
        <f>ROUND(I189*H189,2)</f>
        <v>0</v>
      </c>
      <c r="BL189" s="17" t="s">
        <v>314</v>
      </c>
      <c r="BM189" s="215" t="s">
        <v>1258</v>
      </c>
    </row>
    <row r="190" s="2" customFormat="1">
      <c r="A190" s="38"/>
      <c r="B190" s="39"/>
      <c r="C190" s="40"/>
      <c r="D190" s="217" t="s">
        <v>169</v>
      </c>
      <c r="E190" s="40"/>
      <c r="F190" s="218" t="s">
        <v>1259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169</v>
      </c>
      <c r="AU190" s="17" t="s">
        <v>167</v>
      </c>
    </row>
    <row r="191" s="2" customFormat="1" ht="37.8" customHeight="1">
      <c r="A191" s="38"/>
      <c r="B191" s="39"/>
      <c r="C191" s="254" t="s">
        <v>415</v>
      </c>
      <c r="D191" s="254" t="s">
        <v>201</v>
      </c>
      <c r="E191" s="255" t="s">
        <v>1260</v>
      </c>
      <c r="F191" s="256" t="s">
        <v>1261</v>
      </c>
      <c r="G191" s="257" t="s">
        <v>164</v>
      </c>
      <c r="H191" s="258">
        <v>284.45999999999998</v>
      </c>
      <c r="I191" s="259"/>
      <c r="J191" s="260">
        <f>ROUND(I191*H191,2)</f>
        <v>0</v>
      </c>
      <c r="K191" s="256" t="s">
        <v>165</v>
      </c>
      <c r="L191" s="261"/>
      <c r="M191" s="262" t="s">
        <v>19</v>
      </c>
      <c r="N191" s="263" t="s">
        <v>43</v>
      </c>
      <c r="O191" s="84"/>
      <c r="P191" s="213">
        <f>O191*H191</f>
        <v>0</v>
      </c>
      <c r="Q191" s="213">
        <v>0.00013999999999999999</v>
      </c>
      <c r="R191" s="213">
        <f>Q191*H191</f>
        <v>0.039824399999999996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388</v>
      </c>
      <c r="AT191" s="215" t="s">
        <v>201</v>
      </c>
      <c r="AU191" s="215" t="s">
        <v>167</v>
      </c>
      <c r="AY191" s="17" t="s">
        <v>157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167</v>
      </c>
      <c r="BK191" s="216">
        <f>ROUND(I191*H191,2)</f>
        <v>0</v>
      </c>
      <c r="BL191" s="17" t="s">
        <v>314</v>
      </c>
      <c r="BM191" s="215" t="s">
        <v>1262</v>
      </c>
    </row>
    <row r="192" s="2" customFormat="1">
      <c r="A192" s="38"/>
      <c r="B192" s="39"/>
      <c r="C192" s="40"/>
      <c r="D192" s="217" t="s">
        <v>169</v>
      </c>
      <c r="E192" s="40"/>
      <c r="F192" s="218" t="s">
        <v>1261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169</v>
      </c>
      <c r="AU192" s="17" t="s">
        <v>167</v>
      </c>
    </row>
    <row r="193" s="14" customFormat="1">
      <c r="A193" s="14"/>
      <c r="B193" s="232"/>
      <c r="C193" s="233"/>
      <c r="D193" s="217" t="s">
        <v>171</v>
      </c>
      <c r="E193" s="233"/>
      <c r="F193" s="235" t="s">
        <v>1263</v>
      </c>
      <c r="G193" s="233"/>
      <c r="H193" s="236">
        <v>284.45999999999998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171</v>
      </c>
      <c r="AU193" s="242" t="s">
        <v>167</v>
      </c>
      <c r="AV193" s="14" t="s">
        <v>167</v>
      </c>
      <c r="AW193" s="14" t="s">
        <v>4</v>
      </c>
      <c r="AX193" s="14" t="s">
        <v>79</v>
      </c>
      <c r="AY193" s="242" t="s">
        <v>157</v>
      </c>
    </row>
    <row r="194" s="2" customFormat="1" ht="14.4" customHeight="1">
      <c r="A194" s="38"/>
      <c r="B194" s="39"/>
      <c r="C194" s="204" t="s">
        <v>420</v>
      </c>
      <c r="D194" s="204" t="s">
        <v>161</v>
      </c>
      <c r="E194" s="205" t="s">
        <v>1264</v>
      </c>
      <c r="F194" s="206" t="s">
        <v>1265</v>
      </c>
      <c r="G194" s="207" t="s">
        <v>274</v>
      </c>
      <c r="H194" s="208">
        <v>646.5</v>
      </c>
      <c r="I194" s="209"/>
      <c r="J194" s="210">
        <f>ROUND(I194*H194,2)</f>
        <v>0</v>
      </c>
      <c r="K194" s="206" t="s">
        <v>165</v>
      </c>
      <c r="L194" s="44"/>
      <c r="M194" s="211" t="s">
        <v>19</v>
      </c>
      <c r="N194" s="212" t="s">
        <v>43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314</v>
      </c>
      <c r="AT194" s="215" t="s">
        <v>161</v>
      </c>
      <c r="AU194" s="215" t="s">
        <v>167</v>
      </c>
      <c r="AY194" s="17" t="s">
        <v>157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167</v>
      </c>
      <c r="BK194" s="216">
        <f>ROUND(I194*H194,2)</f>
        <v>0</v>
      </c>
      <c r="BL194" s="17" t="s">
        <v>314</v>
      </c>
      <c r="BM194" s="215" t="s">
        <v>1266</v>
      </c>
    </row>
    <row r="195" s="2" customFormat="1">
      <c r="A195" s="38"/>
      <c r="B195" s="39"/>
      <c r="C195" s="40"/>
      <c r="D195" s="217" t="s">
        <v>169</v>
      </c>
      <c r="E195" s="40"/>
      <c r="F195" s="218" t="s">
        <v>1267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169</v>
      </c>
      <c r="AU195" s="17" t="s">
        <v>167</v>
      </c>
    </row>
    <row r="196" s="2" customFormat="1" ht="24.15" customHeight="1">
      <c r="A196" s="38"/>
      <c r="B196" s="39"/>
      <c r="C196" s="254" t="s">
        <v>426</v>
      </c>
      <c r="D196" s="254" t="s">
        <v>201</v>
      </c>
      <c r="E196" s="255" t="s">
        <v>1268</v>
      </c>
      <c r="F196" s="256" t="s">
        <v>1269</v>
      </c>
      <c r="G196" s="257" t="s">
        <v>274</v>
      </c>
      <c r="H196" s="258">
        <v>711.14999999999998</v>
      </c>
      <c r="I196" s="259"/>
      <c r="J196" s="260">
        <f>ROUND(I196*H196,2)</f>
        <v>0</v>
      </c>
      <c r="K196" s="256" t="s">
        <v>165</v>
      </c>
      <c r="L196" s="261"/>
      <c r="M196" s="262" t="s">
        <v>19</v>
      </c>
      <c r="N196" s="263" t="s">
        <v>43</v>
      </c>
      <c r="O196" s="84"/>
      <c r="P196" s="213">
        <f>O196*H196</f>
        <v>0</v>
      </c>
      <c r="Q196" s="213">
        <v>1.0000000000000001E-05</v>
      </c>
      <c r="R196" s="213">
        <f>Q196*H196</f>
        <v>0.0071115000000000006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388</v>
      </c>
      <c r="AT196" s="215" t="s">
        <v>201</v>
      </c>
      <c r="AU196" s="215" t="s">
        <v>167</v>
      </c>
      <c r="AY196" s="17" t="s">
        <v>157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167</v>
      </c>
      <c r="BK196" s="216">
        <f>ROUND(I196*H196,2)</f>
        <v>0</v>
      </c>
      <c r="BL196" s="17" t="s">
        <v>314</v>
      </c>
      <c r="BM196" s="215" t="s">
        <v>1270</v>
      </c>
    </row>
    <row r="197" s="2" customFormat="1">
      <c r="A197" s="38"/>
      <c r="B197" s="39"/>
      <c r="C197" s="40"/>
      <c r="D197" s="217" t="s">
        <v>169</v>
      </c>
      <c r="E197" s="40"/>
      <c r="F197" s="218" t="s">
        <v>1269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169</v>
      </c>
      <c r="AU197" s="17" t="s">
        <v>167</v>
      </c>
    </row>
    <row r="198" s="14" customFormat="1">
      <c r="A198" s="14"/>
      <c r="B198" s="232"/>
      <c r="C198" s="233"/>
      <c r="D198" s="217" t="s">
        <v>171</v>
      </c>
      <c r="E198" s="233"/>
      <c r="F198" s="235" t="s">
        <v>1271</v>
      </c>
      <c r="G198" s="233"/>
      <c r="H198" s="236">
        <v>711.14999999999998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171</v>
      </c>
      <c r="AU198" s="242" t="s">
        <v>167</v>
      </c>
      <c r="AV198" s="14" t="s">
        <v>167</v>
      </c>
      <c r="AW198" s="14" t="s">
        <v>4</v>
      </c>
      <c r="AX198" s="14" t="s">
        <v>79</v>
      </c>
      <c r="AY198" s="242" t="s">
        <v>157</v>
      </c>
    </row>
    <row r="199" s="2" customFormat="1" ht="14.4" customHeight="1">
      <c r="A199" s="38"/>
      <c r="B199" s="39"/>
      <c r="C199" s="204" t="s">
        <v>496</v>
      </c>
      <c r="D199" s="204" t="s">
        <v>161</v>
      </c>
      <c r="E199" s="205" t="s">
        <v>1272</v>
      </c>
      <c r="F199" s="206" t="s">
        <v>1273</v>
      </c>
      <c r="G199" s="207" t="s">
        <v>164</v>
      </c>
      <c r="H199" s="208">
        <v>258.60000000000002</v>
      </c>
      <c r="I199" s="209"/>
      <c r="J199" s="210">
        <f>ROUND(I199*H199,2)</f>
        <v>0</v>
      </c>
      <c r="K199" s="206" t="s">
        <v>165</v>
      </c>
      <c r="L199" s="44"/>
      <c r="M199" s="211" t="s">
        <v>19</v>
      </c>
      <c r="N199" s="212" t="s">
        <v>43</v>
      </c>
      <c r="O199" s="84"/>
      <c r="P199" s="213">
        <f>O199*H199</f>
        <v>0</v>
      </c>
      <c r="Q199" s="213">
        <v>0.00013999999999999999</v>
      </c>
      <c r="R199" s="213">
        <f>Q199*H199</f>
        <v>0.036204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166</v>
      </c>
      <c r="AT199" s="215" t="s">
        <v>161</v>
      </c>
      <c r="AU199" s="215" t="s">
        <v>167</v>
      </c>
      <c r="AY199" s="17" t="s">
        <v>157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167</v>
      </c>
      <c r="BK199" s="216">
        <f>ROUND(I199*H199,2)</f>
        <v>0</v>
      </c>
      <c r="BL199" s="17" t="s">
        <v>166</v>
      </c>
      <c r="BM199" s="215" t="s">
        <v>1274</v>
      </c>
    </row>
    <row r="200" s="2" customFormat="1">
      <c r="A200" s="38"/>
      <c r="B200" s="39"/>
      <c r="C200" s="40"/>
      <c r="D200" s="217" t="s">
        <v>169</v>
      </c>
      <c r="E200" s="40"/>
      <c r="F200" s="218" t="s">
        <v>1275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169</v>
      </c>
      <c r="AU200" s="17" t="s">
        <v>167</v>
      </c>
    </row>
    <row r="201" s="2" customFormat="1" ht="24.15" customHeight="1">
      <c r="A201" s="38"/>
      <c r="B201" s="39"/>
      <c r="C201" s="204" t="s">
        <v>501</v>
      </c>
      <c r="D201" s="204" t="s">
        <v>161</v>
      </c>
      <c r="E201" s="205" t="s">
        <v>1276</v>
      </c>
      <c r="F201" s="206" t="s">
        <v>1277</v>
      </c>
      <c r="G201" s="207" t="s">
        <v>585</v>
      </c>
      <c r="H201" s="208">
        <v>0.047</v>
      </c>
      <c r="I201" s="209"/>
      <c r="J201" s="210">
        <f>ROUND(I201*H201,2)</f>
        <v>0</v>
      </c>
      <c r="K201" s="206" t="s">
        <v>165</v>
      </c>
      <c r="L201" s="44"/>
      <c r="M201" s="211" t="s">
        <v>19</v>
      </c>
      <c r="N201" s="212" t="s">
        <v>43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314</v>
      </c>
      <c r="AT201" s="215" t="s">
        <v>161</v>
      </c>
      <c r="AU201" s="215" t="s">
        <v>167</v>
      </c>
      <c r="AY201" s="17" t="s">
        <v>157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167</v>
      </c>
      <c r="BK201" s="216">
        <f>ROUND(I201*H201,2)</f>
        <v>0</v>
      </c>
      <c r="BL201" s="17" t="s">
        <v>314</v>
      </c>
      <c r="BM201" s="215" t="s">
        <v>1278</v>
      </c>
    </row>
    <row r="202" s="2" customFormat="1">
      <c r="A202" s="38"/>
      <c r="B202" s="39"/>
      <c r="C202" s="40"/>
      <c r="D202" s="217" t="s">
        <v>169</v>
      </c>
      <c r="E202" s="40"/>
      <c r="F202" s="218" t="s">
        <v>1279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169</v>
      </c>
      <c r="AU202" s="17" t="s">
        <v>167</v>
      </c>
    </row>
    <row r="203" s="12" customFormat="1" ht="22.8" customHeight="1">
      <c r="A203" s="12"/>
      <c r="B203" s="188"/>
      <c r="C203" s="189"/>
      <c r="D203" s="190" t="s">
        <v>70</v>
      </c>
      <c r="E203" s="202" t="s">
        <v>807</v>
      </c>
      <c r="F203" s="202" t="s">
        <v>808</v>
      </c>
      <c r="G203" s="189"/>
      <c r="H203" s="189"/>
      <c r="I203" s="192"/>
      <c r="J203" s="203">
        <f>BK203</f>
        <v>0</v>
      </c>
      <c r="K203" s="189"/>
      <c r="L203" s="194"/>
      <c r="M203" s="195"/>
      <c r="N203" s="196"/>
      <c r="O203" s="196"/>
      <c r="P203" s="197">
        <f>SUM(P204:P209)</f>
        <v>0</v>
      </c>
      <c r="Q203" s="196"/>
      <c r="R203" s="197">
        <f>SUM(R204:R209)</f>
        <v>0.017939999999999998</v>
      </c>
      <c r="S203" s="196"/>
      <c r="T203" s="198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9" t="s">
        <v>167</v>
      </c>
      <c r="AT203" s="200" t="s">
        <v>70</v>
      </c>
      <c r="AU203" s="200" t="s">
        <v>79</v>
      </c>
      <c r="AY203" s="199" t="s">
        <v>157</v>
      </c>
      <c r="BK203" s="201">
        <f>SUM(BK204:BK209)</f>
        <v>0</v>
      </c>
    </row>
    <row r="204" s="2" customFormat="1" ht="14.4" customHeight="1">
      <c r="A204" s="38"/>
      <c r="B204" s="39"/>
      <c r="C204" s="204" t="s">
        <v>539</v>
      </c>
      <c r="D204" s="204" t="s">
        <v>161</v>
      </c>
      <c r="E204" s="205" t="s">
        <v>1280</v>
      </c>
      <c r="F204" s="206" t="s">
        <v>1281</v>
      </c>
      <c r="G204" s="207" t="s">
        <v>754</v>
      </c>
      <c r="H204" s="208">
        <v>2</v>
      </c>
      <c r="I204" s="209"/>
      <c r="J204" s="210">
        <f>ROUND(I204*H204,2)</f>
        <v>0</v>
      </c>
      <c r="K204" s="206" t="s">
        <v>165</v>
      </c>
      <c r="L204" s="44"/>
      <c r="M204" s="211" t="s">
        <v>19</v>
      </c>
      <c r="N204" s="212" t="s">
        <v>43</v>
      </c>
      <c r="O204" s="84"/>
      <c r="P204" s="213">
        <f>O204*H204</f>
        <v>0</v>
      </c>
      <c r="Q204" s="213">
        <v>0.00027</v>
      </c>
      <c r="R204" s="213">
        <f>Q204*H204</f>
        <v>0.00054000000000000001</v>
      </c>
      <c r="S204" s="213">
        <v>0</v>
      </c>
      <c r="T204" s="21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5" t="s">
        <v>314</v>
      </c>
      <c r="AT204" s="215" t="s">
        <v>161</v>
      </c>
      <c r="AU204" s="215" t="s">
        <v>167</v>
      </c>
      <c r="AY204" s="17" t="s">
        <v>157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167</v>
      </c>
      <c r="BK204" s="216">
        <f>ROUND(I204*H204,2)</f>
        <v>0</v>
      </c>
      <c r="BL204" s="17" t="s">
        <v>314</v>
      </c>
      <c r="BM204" s="215" t="s">
        <v>1282</v>
      </c>
    </row>
    <row r="205" s="2" customFormat="1">
      <c r="A205" s="38"/>
      <c r="B205" s="39"/>
      <c r="C205" s="40"/>
      <c r="D205" s="217" t="s">
        <v>169</v>
      </c>
      <c r="E205" s="40"/>
      <c r="F205" s="218" t="s">
        <v>1283</v>
      </c>
      <c r="G205" s="40"/>
      <c r="H205" s="40"/>
      <c r="I205" s="219"/>
      <c r="J205" s="40"/>
      <c r="K205" s="40"/>
      <c r="L205" s="44"/>
      <c r="M205" s="220"/>
      <c r="N205" s="221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169</v>
      </c>
      <c r="AU205" s="17" t="s">
        <v>167</v>
      </c>
    </row>
    <row r="206" s="2" customFormat="1" ht="14.4" customHeight="1">
      <c r="A206" s="38"/>
      <c r="B206" s="39"/>
      <c r="C206" s="254" t="s">
        <v>545</v>
      </c>
      <c r="D206" s="254" t="s">
        <v>201</v>
      </c>
      <c r="E206" s="255" t="s">
        <v>1284</v>
      </c>
      <c r="F206" s="256" t="s">
        <v>1285</v>
      </c>
      <c r="G206" s="257" t="s">
        <v>754</v>
      </c>
      <c r="H206" s="258">
        <v>2</v>
      </c>
      <c r="I206" s="259"/>
      <c r="J206" s="260">
        <f>ROUND(I206*H206,2)</f>
        <v>0</v>
      </c>
      <c r="K206" s="256" t="s">
        <v>165</v>
      </c>
      <c r="L206" s="261"/>
      <c r="M206" s="262" t="s">
        <v>19</v>
      </c>
      <c r="N206" s="263" t="s">
        <v>43</v>
      </c>
      <c r="O206" s="84"/>
      <c r="P206" s="213">
        <f>O206*H206</f>
        <v>0</v>
      </c>
      <c r="Q206" s="213">
        <v>0.0086999999999999994</v>
      </c>
      <c r="R206" s="213">
        <f>Q206*H206</f>
        <v>0.017399999999999999</v>
      </c>
      <c r="S206" s="213">
        <v>0</v>
      </c>
      <c r="T206" s="21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5" t="s">
        <v>388</v>
      </c>
      <c r="AT206" s="215" t="s">
        <v>201</v>
      </c>
      <c r="AU206" s="215" t="s">
        <v>167</v>
      </c>
      <c r="AY206" s="17" t="s">
        <v>157</v>
      </c>
      <c r="BE206" s="216">
        <f>IF(N206="základní",J206,0)</f>
        <v>0</v>
      </c>
      <c r="BF206" s="216">
        <f>IF(N206="snížená",J206,0)</f>
        <v>0</v>
      </c>
      <c r="BG206" s="216">
        <f>IF(N206="zákl. přenesená",J206,0)</f>
        <v>0</v>
      </c>
      <c r="BH206" s="216">
        <f>IF(N206="sníž. přenesená",J206,0)</f>
        <v>0</v>
      </c>
      <c r="BI206" s="216">
        <f>IF(N206="nulová",J206,0)</f>
        <v>0</v>
      </c>
      <c r="BJ206" s="17" t="s">
        <v>167</v>
      </c>
      <c r="BK206" s="216">
        <f>ROUND(I206*H206,2)</f>
        <v>0</v>
      </c>
      <c r="BL206" s="17" t="s">
        <v>314</v>
      </c>
      <c r="BM206" s="215" t="s">
        <v>1286</v>
      </c>
    </row>
    <row r="207" s="2" customFormat="1">
      <c r="A207" s="38"/>
      <c r="B207" s="39"/>
      <c r="C207" s="40"/>
      <c r="D207" s="217" t="s">
        <v>169</v>
      </c>
      <c r="E207" s="40"/>
      <c r="F207" s="218" t="s">
        <v>1287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169</v>
      </c>
      <c r="AU207" s="17" t="s">
        <v>167</v>
      </c>
    </row>
    <row r="208" s="2" customFormat="1" ht="24.15" customHeight="1">
      <c r="A208" s="38"/>
      <c r="B208" s="39"/>
      <c r="C208" s="204" t="s">
        <v>550</v>
      </c>
      <c r="D208" s="204" t="s">
        <v>161</v>
      </c>
      <c r="E208" s="205" t="s">
        <v>1288</v>
      </c>
      <c r="F208" s="206" t="s">
        <v>1289</v>
      </c>
      <c r="G208" s="207" t="s">
        <v>585</v>
      </c>
      <c r="H208" s="208">
        <v>0.017999999999999999</v>
      </c>
      <c r="I208" s="209"/>
      <c r="J208" s="210">
        <f>ROUND(I208*H208,2)</f>
        <v>0</v>
      </c>
      <c r="K208" s="206" t="s">
        <v>165</v>
      </c>
      <c r="L208" s="44"/>
      <c r="M208" s="211" t="s">
        <v>19</v>
      </c>
      <c r="N208" s="212" t="s">
        <v>43</v>
      </c>
      <c r="O208" s="84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314</v>
      </c>
      <c r="AT208" s="215" t="s">
        <v>161</v>
      </c>
      <c r="AU208" s="215" t="s">
        <v>167</v>
      </c>
      <c r="AY208" s="17" t="s">
        <v>157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167</v>
      </c>
      <c r="BK208" s="216">
        <f>ROUND(I208*H208,2)</f>
        <v>0</v>
      </c>
      <c r="BL208" s="17" t="s">
        <v>314</v>
      </c>
      <c r="BM208" s="215" t="s">
        <v>1290</v>
      </c>
    </row>
    <row r="209" s="2" customFormat="1">
      <c r="A209" s="38"/>
      <c r="B209" s="39"/>
      <c r="C209" s="40"/>
      <c r="D209" s="217" t="s">
        <v>169</v>
      </c>
      <c r="E209" s="40"/>
      <c r="F209" s="218" t="s">
        <v>1291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169</v>
      </c>
      <c r="AU209" s="17" t="s">
        <v>167</v>
      </c>
    </row>
    <row r="210" s="12" customFormat="1" ht="22.8" customHeight="1">
      <c r="A210" s="12"/>
      <c r="B210" s="188"/>
      <c r="C210" s="189"/>
      <c r="D210" s="190" t="s">
        <v>70</v>
      </c>
      <c r="E210" s="202" t="s">
        <v>853</v>
      </c>
      <c r="F210" s="202" t="s">
        <v>854</v>
      </c>
      <c r="G210" s="189"/>
      <c r="H210" s="189"/>
      <c r="I210" s="192"/>
      <c r="J210" s="203">
        <f>BK210</f>
        <v>0</v>
      </c>
      <c r="K210" s="189"/>
      <c r="L210" s="194"/>
      <c r="M210" s="195"/>
      <c r="N210" s="196"/>
      <c r="O210" s="196"/>
      <c r="P210" s="197">
        <f>SUM(P211:P227)</f>
        <v>0</v>
      </c>
      <c r="Q210" s="196"/>
      <c r="R210" s="197">
        <f>SUM(R211:R227)</f>
        <v>0.0022599999999999999</v>
      </c>
      <c r="S210" s="196"/>
      <c r="T210" s="198">
        <f>SUM(T211:T227)</f>
        <v>0.45500000000000007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167</v>
      </c>
      <c r="AT210" s="200" t="s">
        <v>70</v>
      </c>
      <c r="AU210" s="200" t="s">
        <v>79</v>
      </c>
      <c r="AY210" s="199" t="s">
        <v>157</v>
      </c>
      <c r="BK210" s="201">
        <f>SUM(BK211:BK227)</f>
        <v>0</v>
      </c>
    </row>
    <row r="211" s="2" customFormat="1" ht="14.4" customHeight="1">
      <c r="A211" s="38"/>
      <c r="B211" s="39"/>
      <c r="C211" s="204" t="s">
        <v>440</v>
      </c>
      <c r="D211" s="204" t="s">
        <v>161</v>
      </c>
      <c r="E211" s="205" t="s">
        <v>1292</v>
      </c>
      <c r="F211" s="206" t="s">
        <v>1293</v>
      </c>
      <c r="G211" s="207" t="s">
        <v>274</v>
      </c>
      <c r="H211" s="208">
        <v>13</v>
      </c>
      <c r="I211" s="209"/>
      <c r="J211" s="210">
        <f>ROUND(I211*H211,2)</f>
        <v>0</v>
      </c>
      <c r="K211" s="206" t="s">
        <v>165</v>
      </c>
      <c r="L211" s="44"/>
      <c r="M211" s="211" t="s">
        <v>19</v>
      </c>
      <c r="N211" s="212" t="s">
        <v>43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0.035000000000000003</v>
      </c>
      <c r="T211" s="214">
        <f>S211*H211</f>
        <v>0.45500000000000007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314</v>
      </c>
      <c r="AT211" s="215" t="s">
        <v>161</v>
      </c>
      <c r="AU211" s="215" t="s">
        <v>167</v>
      </c>
      <c r="AY211" s="17" t="s">
        <v>157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167</v>
      </c>
      <c r="BK211" s="216">
        <f>ROUND(I211*H211,2)</f>
        <v>0</v>
      </c>
      <c r="BL211" s="17" t="s">
        <v>314</v>
      </c>
      <c r="BM211" s="215" t="s">
        <v>1294</v>
      </c>
    </row>
    <row r="212" s="2" customFormat="1">
      <c r="A212" s="38"/>
      <c r="B212" s="39"/>
      <c r="C212" s="40"/>
      <c r="D212" s="217" t="s">
        <v>169</v>
      </c>
      <c r="E212" s="40"/>
      <c r="F212" s="218" t="s">
        <v>1295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169</v>
      </c>
      <c r="AU212" s="17" t="s">
        <v>167</v>
      </c>
    </row>
    <row r="213" s="2" customFormat="1" ht="14.4" customHeight="1">
      <c r="A213" s="38"/>
      <c r="B213" s="39"/>
      <c r="C213" s="204" t="s">
        <v>459</v>
      </c>
      <c r="D213" s="204" t="s">
        <v>161</v>
      </c>
      <c r="E213" s="205" t="s">
        <v>1296</v>
      </c>
      <c r="F213" s="206" t="s">
        <v>1297</v>
      </c>
      <c r="G213" s="207" t="s">
        <v>274</v>
      </c>
      <c r="H213" s="208">
        <v>3</v>
      </c>
      <c r="I213" s="209"/>
      <c r="J213" s="210">
        <f>ROUND(I213*H213,2)</f>
        <v>0</v>
      </c>
      <c r="K213" s="206" t="s">
        <v>165</v>
      </c>
      <c r="L213" s="44"/>
      <c r="M213" s="211" t="s">
        <v>19</v>
      </c>
      <c r="N213" s="212" t="s">
        <v>43</v>
      </c>
      <c r="O213" s="84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314</v>
      </c>
      <c r="AT213" s="215" t="s">
        <v>161</v>
      </c>
      <c r="AU213" s="215" t="s">
        <v>167</v>
      </c>
      <c r="AY213" s="17" t="s">
        <v>157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167</v>
      </c>
      <c r="BK213" s="216">
        <f>ROUND(I213*H213,2)</f>
        <v>0</v>
      </c>
      <c r="BL213" s="17" t="s">
        <v>314</v>
      </c>
      <c r="BM213" s="215" t="s">
        <v>1298</v>
      </c>
    </row>
    <row r="214" s="2" customFormat="1">
      <c r="A214" s="38"/>
      <c r="B214" s="39"/>
      <c r="C214" s="40"/>
      <c r="D214" s="217" t="s">
        <v>169</v>
      </c>
      <c r="E214" s="40"/>
      <c r="F214" s="218" t="s">
        <v>1299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169</v>
      </c>
      <c r="AU214" s="17" t="s">
        <v>167</v>
      </c>
    </row>
    <row r="215" s="14" customFormat="1">
      <c r="A215" s="14"/>
      <c r="B215" s="232"/>
      <c r="C215" s="233"/>
      <c r="D215" s="217" t="s">
        <v>171</v>
      </c>
      <c r="E215" s="234" t="s">
        <v>19</v>
      </c>
      <c r="F215" s="235" t="s">
        <v>1300</v>
      </c>
      <c r="G215" s="233"/>
      <c r="H215" s="236">
        <v>3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2" t="s">
        <v>171</v>
      </c>
      <c r="AU215" s="242" t="s">
        <v>167</v>
      </c>
      <c r="AV215" s="14" t="s">
        <v>167</v>
      </c>
      <c r="AW215" s="14" t="s">
        <v>33</v>
      </c>
      <c r="AX215" s="14" t="s">
        <v>79</v>
      </c>
      <c r="AY215" s="242" t="s">
        <v>157</v>
      </c>
    </row>
    <row r="216" s="2" customFormat="1" ht="14.4" customHeight="1">
      <c r="A216" s="38"/>
      <c r="B216" s="39"/>
      <c r="C216" s="254" t="s">
        <v>463</v>
      </c>
      <c r="D216" s="254" t="s">
        <v>201</v>
      </c>
      <c r="E216" s="255" t="s">
        <v>1301</v>
      </c>
      <c r="F216" s="256" t="s">
        <v>1302</v>
      </c>
      <c r="G216" s="257" t="s">
        <v>1303</v>
      </c>
      <c r="H216" s="258">
        <v>5</v>
      </c>
      <c r="I216" s="259"/>
      <c r="J216" s="260">
        <f>ROUND(I216*H216,2)</f>
        <v>0</v>
      </c>
      <c r="K216" s="256" t="s">
        <v>19</v>
      </c>
      <c r="L216" s="261"/>
      <c r="M216" s="262" t="s">
        <v>19</v>
      </c>
      <c r="N216" s="263" t="s">
        <v>43</v>
      </c>
      <c r="O216" s="84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388</v>
      </c>
      <c r="AT216" s="215" t="s">
        <v>201</v>
      </c>
      <c r="AU216" s="215" t="s">
        <v>167</v>
      </c>
      <c r="AY216" s="17" t="s">
        <v>157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167</v>
      </c>
      <c r="BK216" s="216">
        <f>ROUND(I216*H216,2)</f>
        <v>0</v>
      </c>
      <c r="BL216" s="17" t="s">
        <v>314</v>
      </c>
      <c r="BM216" s="215" t="s">
        <v>1304</v>
      </c>
    </row>
    <row r="217" s="2" customFormat="1">
      <c r="A217" s="38"/>
      <c r="B217" s="39"/>
      <c r="C217" s="40"/>
      <c r="D217" s="217" t="s">
        <v>169</v>
      </c>
      <c r="E217" s="40"/>
      <c r="F217" s="218" t="s">
        <v>1302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169</v>
      </c>
      <c r="AU217" s="17" t="s">
        <v>167</v>
      </c>
    </row>
    <row r="218" s="2" customFormat="1" ht="14.4" customHeight="1">
      <c r="A218" s="38"/>
      <c r="B218" s="39"/>
      <c r="C218" s="254" t="s">
        <v>468</v>
      </c>
      <c r="D218" s="254" t="s">
        <v>201</v>
      </c>
      <c r="E218" s="255" t="s">
        <v>1305</v>
      </c>
      <c r="F218" s="256" t="s">
        <v>1306</v>
      </c>
      <c r="G218" s="257" t="s">
        <v>1303</v>
      </c>
      <c r="H218" s="258">
        <v>10</v>
      </c>
      <c r="I218" s="259"/>
      <c r="J218" s="260">
        <f>ROUND(I218*H218,2)</f>
        <v>0</v>
      </c>
      <c r="K218" s="256" t="s">
        <v>19</v>
      </c>
      <c r="L218" s="261"/>
      <c r="M218" s="262" t="s">
        <v>19</v>
      </c>
      <c r="N218" s="263" t="s">
        <v>43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388</v>
      </c>
      <c r="AT218" s="215" t="s">
        <v>201</v>
      </c>
      <c r="AU218" s="215" t="s">
        <v>167</v>
      </c>
      <c r="AY218" s="17" t="s">
        <v>157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167</v>
      </c>
      <c r="BK218" s="216">
        <f>ROUND(I218*H218,2)</f>
        <v>0</v>
      </c>
      <c r="BL218" s="17" t="s">
        <v>314</v>
      </c>
      <c r="BM218" s="215" t="s">
        <v>1307</v>
      </c>
    </row>
    <row r="219" s="2" customFormat="1">
      <c r="A219" s="38"/>
      <c r="B219" s="39"/>
      <c r="C219" s="40"/>
      <c r="D219" s="217" t="s">
        <v>169</v>
      </c>
      <c r="E219" s="40"/>
      <c r="F219" s="218" t="s">
        <v>1306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169</v>
      </c>
      <c r="AU219" s="17" t="s">
        <v>167</v>
      </c>
    </row>
    <row r="220" s="2" customFormat="1" ht="14.4" customHeight="1">
      <c r="A220" s="38"/>
      <c r="B220" s="39"/>
      <c r="C220" s="254" t="s">
        <v>475</v>
      </c>
      <c r="D220" s="254" t="s">
        <v>201</v>
      </c>
      <c r="E220" s="255" t="s">
        <v>1308</v>
      </c>
      <c r="F220" s="256" t="s">
        <v>1309</v>
      </c>
      <c r="G220" s="257" t="s">
        <v>1303</v>
      </c>
      <c r="H220" s="258">
        <v>10</v>
      </c>
      <c r="I220" s="259"/>
      <c r="J220" s="260">
        <f>ROUND(I220*H220,2)</f>
        <v>0</v>
      </c>
      <c r="K220" s="256" t="s">
        <v>19</v>
      </c>
      <c r="L220" s="261"/>
      <c r="M220" s="262" t="s">
        <v>19</v>
      </c>
      <c r="N220" s="263" t="s">
        <v>43</v>
      </c>
      <c r="O220" s="84"/>
      <c r="P220" s="213">
        <f>O220*H220</f>
        <v>0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5" t="s">
        <v>388</v>
      </c>
      <c r="AT220" s="215" t="s">
        <v>201</v>
      </c>
      <c r="AU220" s="215" t="s">
        <v>167</v>
      </c>
      <c r="AY220" s="17" t="s">
        <v>157</v>
      </c>
      <c r="BE220" s="216">
        <f>IF(N220="základní",J220,0)</f>
        <v>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7" t="s">
        <v>167</v>
      </c>
      <c r="BK220" s="216">
        <f>ROUND(I220*H220,2)</f>
        <v>0</v>
      </c>
      <c r="BL220" s="17" t="s">
        <v>314</v>
      </c>
      <c r="BM220" s="215" t="s">
        <v>1310</v>
      </c>
    </row>
    <row r="221" s="2" customFormat="1">
      <c r="A221" s="38"/>
      <c r="B221" s="39"/>
      <c r="C221" s="40"/>
      <c r="D221" s="217" t="s">
        <v>169</v>
      </c>
      <c r="E221" s="40"/>
      <c r="F221" s="218" t="s">
        <v>1309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169</v>
      </c>
      <c r="AU221" s="17" t="s">
        <v>167</v>
      </c>
    </row>
    <row r="222" s="2" customFormat="1" ht="24.15" customHeight="1">
      <c r="A222" s="38"/>
      <c r="B222" s="39"/>
      <c r="C222" s="204" t="s">
        <v>555</v>
      </c>
      <c r="D222" s="204" t="s">
        <v>161</v>
      </c>
      <c r="E222" s="205" t="s">
        <v>1311</v>
      </c>
      <c r="F222" s="206" t="s">
        <v>1312</v>
      </c>
      <c r="G222" s="207" t="s">
        <v>754</v>
      </c>
      <c r="H222" s="208">
        <v>2</v>
      </c>
      <c r="I222" s="209"/>
      <c r="J222" s="210">
        <f>ROUND(I222*H222,2)</f>
        <v>0</v>
      </c>
      <c r="K222" s="206" t="s">
        <v>165</v>
      </c>
      <c r="L222" s="44"/>
      <c r="M222" s="211" t="s">
        <v>19</v>
      </c>
      <c r="N222" s="212" t="s">
        <v>43</v>
      </c>
      <c r="O222" s="84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5" t="s">
        <v>314</v>
      </c>
      <c r="AT222" s="215" t="s">
        <v>161</v>
      </c>
      <c r="AU222" s="215" t="s">
        <v>167</v>
      </c>
      <c r="AY222" s="17" t="s">
        <v>157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167</v>
      </c>
      <c r="BK222" s="216">
        <f>ROUND(I222*H222,2)</f>
        <v>0</v>
      </c>
      <c r="BL222" s="17" t="s">
        <v>314</v>
      </c>
      <c r="BM222" s="215" t="s">
        <v>1313</v>
      </c>
    </row>
    <row r="223" s="2" customFormat="1">
      <c r="A223" s="38"/>
      <c r="B223" s="39"/>
      <c r="C223" s="40"/>
      <c r="D223" s="217" t="s">
        <v>169</v>
      </c>
      <c r="E223" s="40"/>
      <c r="F223" s="218" t="s">
        <v>1314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169</v>
      </c>
      <c r="AU223" s="17" t="s">
        <v>167</v>
      </c>
    </row>
    <row r="224" s="2" customFormat="1" ht="37.8" customHeight="1">
      <c r="A224" s="38"/>
      <c r="B224" s="39"/>
      <c r="C224" s="254" t="s">
        <v>560</v>
      </c>
      <c r="D224" s="254" t="s">
        <v>201</v>
      </c>
      <c r="E224" s="255" t="s">
        <v>1315</v>
      </c>
      <c r="F224" s="256" t="s">
        <v>1316</v>
      </c>
      <c r="G224" s="257" t="s">
        <v>754</v>
      </c>
      <c r="H224" s="258">
        <v>2</v>
      </c>
      <c r="I224" s="259"/>
      <c r="J224" s="260">
        <f>ROUND(I224*H224,2)</f>
        <v>0</v>
      </c>
      <c r="K224" s="256" t="s">
        <v>165</v>
      </c>
      <c r="L224" s="261"/>
      <c r="M224" s="262" t="s">
        <v>19</v>
      </c>
      <c r="N224" s="263" t="s">
        <v>43</v>
      </c>
      <c r="O224" s="84"/>
      <c r="P224" s="213">
        <f>O224*H224</f>
        <v>0</v>
      </c>
      <c r="Q224" s="213">
        <v>0.0011299999999999999</v>
      </c>
      <c r="R224" s="213">
        <f>Q224*H224</f>
        <v>0.0022599999999999999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388</v>
      </c>
      <c r="AT224" s="215" t="s">
        <v>201</v>
      </c>
      <c r="AU224" s="215" t="s">
        <v>167</v>
      </c>
      <c r="AY224" s="17" t="s">
        <v>157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167</v>
      </c>
      <c r="BK224" s="216">
        <f>ROUND(I224*H224,2)</f>
        <v>0</v>
      </c>
      <c r="BL224" s="17" t="s">
        <v>314</v>
      </c>
      <c r="BM224" s="215" t="s">
        <v>1317</v>
      </c>
    </row>
    <row r="225" s="2" customFormat="1">
      <c r="A225" s="38"/>
      <c r="B225" s="39"/>
      <c r="C225" s="40"/>
      <c r="D225" s="217" t="s">
        <v>169</v>
      </c>
      <c r="E225" s="40"/>
      <c r="F225" s="218" t="s">
        <v>1316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169</v>
      </c>
      <c r="AU225" s="17" t="s">
        <v>167</v>
      </c>
    </row>
    <row r="226" s="2" customFormat="1" ht="24.15" customHeight="1">
      <c r="A226" s="38"/>
      <c r="B226" s="39"/>
      <c r="C226" s="204" t="s">
        <v>481</v>
      </c>
      <c r="D226" s="204" t="s">
        <v>161</v>
      </c>
      <c r="E226" s="205" t="s">
        <v>886</v>
      </c>
      <c r="F226" s="206" t="s">
        <v>887</v>
      </c>
      <c r="G226" s="207" t="s">
        <v>629</v>
      </c>
      <c r="H226" s="264"/>
      <c r="I226" s="209"/>
      <c r="J226" s="210">
        <f>ROUND(I226*H226,2)</f>
        <v>0</v>
      </c>
      <c r="K226" s="206" t="s">
        <v>165</v>
      </c>
      <c r="L226" s="44"/>
      <c r="M226" s="211" t="s">
        <v>19</v>
      </c>
      <c r="N226" s="212" t="s">
        <v>43</v>
      </c>
      <c r="O226" s="84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5" t="s">
        <v>314</v>
      </c>
      <c r="AT226" s="215" t="s">
        <v>161</v>
      </c>
      <c r="AU226" s="215" t="s">
        <v>167</v>
      </c>
      <c r="AY226" s="17" t="s">
        <v>157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167</v>
      </c>
      <c r="BK226" s="216">
        <f>ROUND(I226*H226,2)</f>
        <v>0</v>
      </c>
      <c r="BL226" s="17" t="s">
        <v>314</v>
      </c>
      <c r="BM226" s="215" t="s">
        <v>1318</v>
      </c>
    </row>
    <row r="227" s="2" customFormat="1">
      <c r="A227" s="38"/>
      <c r="B227" s="39"/>
      <c r="C227" s="40"/>
      <c r="D227" s="217" t="s">
        <v>169</v>
      </c>
      <c r="E227" s="40"/>
      <c r="F227" s="218" t="s">
        <v>889</v>
      </c>
      <c r="G227" s="40"/>
      <c r="H227" s="40"/>
      <c r="I227" s="219"/>
      <c r="J227" s="40"/>
      <c r="K227" s="40"/>
      <c r="L227" s="44"/>
      <c r="M227" s="268"/>
      <c r="N227" s="269"/>
      <c r="O227" s="270"/>
      <c r="P227" s="270"/>
      <c r="Q227" s="270"/>
      <c r="R227" s="270"/>
      <c r="S227" s="270"/>
      <c r="T227" s="271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169</v>
      </c>
      <c r="AU227" s="17" t="s">
        <v>167</v>
      </c>
    </row>
    <row r="228" s="2" customFormat="1" ht="6.96" customHeight="1">
      <c r="A228" s="38"/>
      <c r="B228" s="59"/>
      <c r="C228" s="60"/>
      <c r="D228" s="60"/>
      <c r="E228" s="60"/>
      <c r="F228" s="60"/>
      <c r="G228" s="60"/>
      <c r="H228" s="60"/>
      <c r="I228" s="60"/>
      <c r="J228" s="60"/>
      <c r="K228" s="60"/>
      <c r="L228" s="44"/>
      <c r="M228" s="38"/>
      <c r="O228" s="38"/>
      <c r="P228" s="38"/>
      <c r="Q228" s="38"/>
      <c r="R228" s="38"/>
      <c r="S228" s="38"/>
      <c r="T228" s="38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</row>
  </sheetData>
  <sheetProtection sheet="1" autoFilter="0" formatColumns="0" formatRows="0" objects="1" scenarios="1" spinCount="100000" saltValue="ClyOGIkmyO03Fe22ntiVZlyMeHHN/H+uqy2sMbw4wkeuN5SNt9EsH4KJ4RxJ/uoPWAoEzhdX5f7y9XlAIFNIjw==" hashValue="uaUgLQwm1XrP+QrSl7bpwbJ3YIzKFxkz1E3BzaQYiwk7jYWSancky21C/6XGjK8U/HHgrEL9Gy4mtp+pLHcs9Q==" algorithmName="SHA-512" password="CC35"/>
  <autoFilter ref="C87:K22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1319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10 - ÚT byt č.1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1320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1321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1322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1323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10 - ÚT byt č.1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1023/4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610</v>
      </c>
      <c r="F85" s="191" t="s">
        <v>611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1324</v>
      </c>
      <c r="F86" s="202" t="s">
        <v>1325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426</v>
      </c>
      <c r="D87" s="204" t="s">
        <v>161</v>
      </c>
      <c r="E87" s="205" t="s">
        <v>1326</v>
      </c>
      <c r="F87" s="206" t="s">
        <v>1327</v>
      </c>
      <c r="G87" s="207" t="s">
        <v>1328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1329</v>
      </c>
    </row>
    <row r="88" s="2" customFormat="1">
      <c r="A88" s="38"/>
      <c r="B88" s="39"/>
      <c r="C88" s="40"/>
      <c r="D88" s="217" t="s">
        <v>169</v>
      </c>
      <c r="E88" s="40"/>
      <c r="F88" s="218" t="s">
        <v>1327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1330</v>
      </c>
      <c r="E89" s="40"/>
      <c r="F89" s="272" t="s">
        <v>1331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1332</v>
      </c>
      <c r="F90" s="206" t="s">
        <v>1333</v>
      </c>
      <c r="G90" s="207" t="s">
        <v>1328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1334</v>
      </c>
    </row>
    <row r="91" s="2" customFormat="1">
      <c r="A91" s="38"/>
      <c r="B91" s="39"/>
      <c r="C91" s="40"/>
      <c r="D91" s="217" t="s">
        <v>169</v>
      </c>
      <c r="E91" s="40"/>
      <c r="F91" s="218" t="s">
        <v>1335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486</v>
      </c>
      <c r="D92" s="204" t="s">
        <v>161</v>
      </c>
      <c r="E92" s="205" t="s">
        <v>1336</v>
      </c>
      <c r="F92" s="206" t="s">
        <v>1337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1338</v>
      </c>
    </row>
    <row r="93" s="2" customFormat="1">
      <c r="A93" s="38"/>
      <c r="B93" s="39"/>
      <c r="C93" s="40"/>
      <c r="D93" s="217" t="s">
        <v>169</v>
      </c>
      <c r="E93" s="40"/>
      <c r="F93" s="218" t="s">
        <v>1339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459</v>
      </c>
      <c r="D94" s="204" t="s">
        <v>161</v>
      </c>
      <c r="E94" s="205" t="s">
        <v>1340</v>
      </c>
      <c r="F94" s="206" t="s">
        <v>1341</v>
      </c>
      <c r="G94" s="207" t="s">
        <v>1328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1342</v>
      </c>
    </row>
    <row r="95" s="2" customFormat="1">
      <c r="A95" s="38"/>
      <c r="B95" s="39"/>
      <c r="C95" s="40"/>
      <c r="D95" s="217" t="s">
        <v>169</v>
      </c>
      <c r="E95" s="40"/>
      <c r="F95" s="218" t="s">
        <v>1343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468</v>
      </c>
      <c r="D96" s="204" t="s">
        <v>161</v>
      </c>
      <c r="E96" s="205" t="s">
        <v>1344</v>
      </c>
      <c r="F96" s="206" t="s">
        <v>1345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1346</v>
      </c>
    </row>
    <row r="97" s="2" customFormat="1">
      <c r="A97" s="38"/>
      <c r="B97" s="39"/>
      <c r="C97" s="40"/>
      <c r="D97" s="217" t="s">
        <v>169</v>
      </c>
      <c r="E97" s="40"/>
      <c r="F97" s="218" t="s">
        <v>1347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463</v>
      </c>
      <c r="D98" s="204" t="s">
        <v>161</v>
      </c>
      <c r="E98" s="205" t="s">
        <v>1348</v>
      </c>
      <c r="F98" s="206" t="s">
        <v>1349</v>
      </c>
      <c r="G98" s="207" t="s">
        <v>629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1350</v>
      </c>
    </row>
    <row r="99" s="2" customFormat="1">
      <c r="A99" s="38"/>
      <c r="B99" s="39"/>
      <c r="C99" s="40"/>
      <c r="D99" s="217" t="s">
        <v>169</v>
      </c>
      <c r="E99" s="40"/>
      <c r="F99" s="218" t="s">
        <v>1351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1352</v>
      </c>
      <c r="F100" s="202" t="s">
        <v>1353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1354</v>
      </c>
      <c r="F101" s="206" t="s">
        <v>1355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1356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1357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1358</v>
      </c>
      <c r="F103" s="206" t="s">
        <v>1359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1360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1361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1362</v>
      </c>
      <c r="F105" s="206" t="s">
        <v>1363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1364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1365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1366</v>
      </c>
      <c r="F107" s="206" t="s">
        <v>1367</v>
      </c>
      <c r="G107" s="207" t="s">
        <v>629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1368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1369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1370</v>
      </c>
      <c r="F109" s="202" t="s">
        <v>1371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1372</v>
      </c>
      <c r="F110" s="206" t="s">
        <v>1373</v>
      </c>
      <c r="G110" s="207" t="s">
        <v>1303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1374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1373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1375</v>
      </c>
      <c r="F112" s="206" t="s">
        <v>1376</v>
      </c>
      <c r="G112" s="207" t="s">
        <v>1328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1377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1378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1379</v>
      </c>
      <c r="F114" s="206" t="s">
        <v>1380</v>
      </c>
      <c r="G114" s="207" t="s">
        <v>754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1381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1382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1383</v>
      </c>
      <c r="F116" s="206" t="s">
        <v>1384</v>
      </c>
      <c r="G116" s="207" t="s">
        <v>754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1385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1386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1387</v>
      </c>
      <c r="F118" s="206" t="s">
        <v>1388</v>
      </c>
      <c r="G118" s="207" t="s">
        <v>754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1389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1390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1391</v>
      </c>
      <c r="F120" s="206" t="s">
        <v>1392</v>
      </c>
      <c r="G120" s="207" t="s">
        <v>754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1393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1394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1395</v>
      </c>
      <c r="F122" s="206" t="s">
        <v>1396</v>
      </c>
      <c r="G122" s="207" t="s">
        <v>754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1397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1398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1399</v>
      </c>
      <c r="F124" s="206" t="s">
        <v>1400</v>
      </c>
      <c r="G124" s="207" t="s">
        <v>754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1401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1402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1403</v>
      </c>
      <c r="F126" s="206" t="s">
        <v>1404</v>
      </c>
      <c r="G126" s="207" t="s">
        <v>754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1405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1406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1407</v>
      </c>
      <c r="F128" s="206" t="s">
        <v>1408</v>
      </c>
      <c r="G128" s="207" t="s">
        <v>754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1409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1410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1411</v>
      </c>
      <c r="F130" s="206" t="s">
        <v>1412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1413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1414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1415</v>
      </c>
      <c r="F132" s="206" t="s">
        <v>1416</v>
      </c>
      <c r="G132" s="207" t="s">
        <v>754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1417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1418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1419</v>
      </c>
      <c r="F134" s="206" t="s">
        <v>1420</v>
      </c>
      <c r="G134" s="207" t="s">
        <v>754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1421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1422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1423</v>
      </c>
      <c r="F136" s="206" t="s">
        <v>1424</v>
      </c>
      <c r="G136" s="207" t="s">
        <v>754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1425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1426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1427</v>
      </c>
      <c r="F138" s="206" t="s">
        <v>1428</v>
      </c>
      <c r="G138" s="207" t="s">
        <v>629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1429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1430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1431</v>
      </c>
      <c r="F140" s="202" t="s">
        <v>1432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475</v>
      </c>
      <c r="D141" s="204" t="s">
        <v>161</v>
      </c>
      <c r="E141" s="205" t="s">
        <v>1433</v>
      </c>
      <c r="F141" s="206" t="s">
        <v>1434</v>
      </c>
      <c r="G141" s="207" t="s">
        <v>754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1435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481</v>
      </c>
      <c r="D143" s="204" t="s">
        <v>161</v>
      </c>
      <c r="E143" s="205" t="s">
        <v>1437</v>
      </c>
      <c r="F143" s="206" t="s">
        <v>1438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1439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1440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1441</v>
      </c>
      <c r="F145" s="206" t="s">
        <v>1442</v>
      </c>
      <c r="G145" s="207" t="s">
        <v>754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1443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1444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1445</v>
      </c>
      <c r="F147" s="206" t="s">
        <v>1446</v>
      </c>
      <c r="G147" s="207" t="s">
        <v>754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1447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1448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1449</v>
      </c>
      <c r="F149" s="206" t="s">
        <v>1450</v>
      </c>
      <c r="G149" s="207" t="s">
        <v>754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1451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1452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1453</v>
      </c>
      <c r="F151" s="206" t="s">
        <v>1454</v>
      </c>
      <c r="G151" s="207" t="s">
        <v>754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1455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1456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1457</v>
      </c>
      <c r="F153" s="206" t="s">
        <v>1458</v>
      </c>
      <c r="G153" s="207" t="s">
        <v>754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1459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1460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1461</v>
      </c>
      <c r="F155" s="206" t="s">
        <v>1462</v>
      </c>
      <c r="G155" s="207" t="s">
        <v>754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1463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1464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1465</v>
      </c>
      <c r="F157" s="206" t="s">
        <v>1466</v>
      </c>
      <c r="G157" s="207" t="s">
        <v>754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1467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1468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1058</v>
      </c>
      <c r="D159" s="204" t="s">
        <v>161</v>
      </c>
      <c r="E159" s="205" t="s">
        <v>1469</v>
      </c>
      <c r="F159" s="206" t="s">
        <v>1470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1471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1472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1473</v>
      </c>
      <c r="F161" s="206" t="s">
        <v>1474</v>
      </c>
      <c r="G161" s="207" t="s">
        <v>585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1475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1476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8eF6q/Gi5+9N5XUHS6waPTFaquCVfl1rZntux3MXzjiL/yZgSr6uL7D/D2/JgUmrNNcKl7y8SRSqkCZhy9Ro9Q==" hashValue="dzQqzG/ha6NSKQGJnVvUDXrItVL81rEArosIqxm0v0mBAKVK0wN8HPoyvP60wCbTNrH9KKs6059F3a92XdlYGQ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1477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11 - ÚT byt č.2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1320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1321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1322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1323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11 - ÚT byt č.2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1023/4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0.21557999999999999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610</v>
      </c>
      <c r="F85" s="191" t="s">
        <v>611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0.21557999999999999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1324</v>
      </c>
      <c r="F86" s="202" t="s">
        <v>1325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0.056459999999999996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426</v>
      </c>
      <c r="D87" s="204" t="s">
        <v>161</v>
      </c>
      <c r="E87" s="205" t="s">
        <v>1326</v>
      </c>
      <c r="F87" s="206" t="s">
        <v>1327</v>
      </c>
      <c r="G87" s="207" t="s">
        <v>1328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1329</v>
      </c>
    </row>
    <row r="88" s="2" customFormat="1">
      <c r="A88" s="38"/>
      <c r="B88" s="39"/>
      <c r="C88" s="40"/>
      <c r="D88" s="217" t="s">
        <v>169</v>
      </c>
      <c r="E88" s="40"/>
      <c r="F88" s="218" t="s">
        <v>1327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1330</v>
      </c>
      <c r="E89" s="40"/>
      <c r="F89" s="272" t="s">
        <v>1331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1332</v>
      </c>
      <c r="F90" s="206" t="s">
        <v>1333</v>
      </c>
      <c r="G90" s="207" t="s">
        <v>1328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1334</v>
      </c>
    </row>
    <row r="91" s="2" customFormat="1">
      <c r="A91" s="38"/>
      <c r="B91" s="39"/>
      <c r="C91" s="40"/>
      <c r="D91" s="217" t="s">
        <v>169</v>
      </c>
      <c r="E91" s="40"/>
      <c r="F91" s="218" t="s">
        <v>1335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486</v>
      </c>
      <c r="D92" s="204" t="s">
        <v>161</v>
      </c>
      <c r="E92" s="205" t="s">
        <v>1336</v>
      </c>
      <c r="F92" s="206" t="s">
        <v>1337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1478</v>
      </c>
    </row>
    <row r="93" s="2" customFormat="1">
      <c r="A93" s="38"/>
      <c r="B93" s="39"/>
      <c r="C93" s="40"/>
      <c r="D93" s="217" t="s">
        <v>169</v>
      </c>
      <c r="E93" s="40"/>
      <c r="F93" s="218" t="s">
        <v>1339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459</v>
      </c>
      <c r="D94" s="204" t="s">
        <v>161</v>
      </c>
      <c r="E94" s="205" t="s">
        <v>1340</v>
      </c>
      <c r="F94" s="206" t="s">
        <v>1341</v>
      </c>
      <c r="G94" s="207" t="s">
        <v>1328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1342</v>
      </c>
    </row>
    <row r="95" s="2" customFormat="1">
      <c r="A95" s="38"/>
      <c r="B95" s="39"/>
      <c r="C95" s="40"/>
      <c r="D95" s="217" t="s">
        <v>169</v>
      </c>
      <c r="E95" s="40"/>
      <c r="F95" s="218" t="s">
        <v>1343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468</v>
      </c>
      <c r="D96" s="204" t="s">
        <v>161</v>
      </c>
      <c r="E96" s="205" t="s">
        <v>1344</v>
      </c>
      <c r="F96" s="206" t="s">
        <v>1345</v>
      </c>
      <c r="G96" s="207" t="s">
        <v>274</v>
      </c>
      <c r="H96" s="208">
        <v>9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0.00396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1346</v>
      </c>
    </row>
    <row r="97" s="2" customFormat="1">
      <c r="A97" s="38"/>
      <c r="B97" s="39"/>
      <c r="C97" s="40"/>
      <c r="D97" s="217" t="s">
        <v>169</v>
      </c>
      <c r="E97" s="40"/>
      <c r="F97" s="218" t="s">
        <v>1347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463</v>
      </c>
      <c r="D98" s="204" t="s">
        <v>161</v>
      </c>
      <c r="E98" s="205" t="s">
        <v>1348</v>
      </c>
      <c r="F98" s="206" t="s">
        <v>1349</v>
      </c>
      <c r="G98" s="207" t="s">
        <v>629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1350</v>
      </c>
    </row>
    <row r="99" s="2" customFormat="1">
      <c r="A99" s="38"/>
      <c r="B99" s="39"/>
      <c r="C99" s="40"/>
      <c r="D99" s="217" t="s">
        <v>169</v>
      </c>
      <c r="E99" s="40"/>
      <c r="F99" s="218" t="s">
        <v>1351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1352</v>
      </c>
      <c r="F100" s="202" t="s">
        <v>1353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1354</v>
      </c>
      <c r="F101" s="206" t="s">
        <v>1355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1356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1357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1358</v>
      </c>
      <c r="F103" s="206" t="s">
        <v>1359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1360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1361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1362</v>
      </c>
      <c r="F105" s="206" t="s">
        <v>1363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1364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1365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1366</v>
      </c>
      <c r="F107" s="206" t="s">
        <v>1367</v>
      </c>
      <c r="G107" s="207" t="s">
        <v>629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1368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1369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1370</v>
      </c>
      <c r="F109" s="202" t="s">
        <v>1371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1372</v>
      </c>
      <c r="F110" s="206" t="s">
        <v>1373</v>
      </c>
      <c r="G110" s="207" t="s">
        <v>1303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1374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1373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1375</v>
      </c>
      <c r="F112" s="206" t="s">
        <v>1376</v>
      </c>
      <c r="G112" s="207" t="s">
        <v>1328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1377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1378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1379</v>
      </c>
      <c r="F114" s="206" t="s">
        <v>1380</v>
      </c>
      <c r="G114" s="207" t="s">
        <v>754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1381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1382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1383</v>
      </c>
      <c r="F116" s="206" t="s">
        <v>1384</v>
      </c>
      <c r="G116" s="207" t="s">
        <v>754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1385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1386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1387</v>
      </c>
      <c r="F118" s="206" t="s">
        <v>1388</v>
      </c>
      <c r="G118" s="207" t="s">
        <v>754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1389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1390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1391</v>
      </c>
      <c r="F120" s="206" t="s">
        <v>1392</v>
      </c>
      <c r="G120" s="207" t="s">
        <v>754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1393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1394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1395</v>
      </c>
      <c r="F122" s="206" t="s">
        <v>1396</v>
      </c>
      <c r="G122" s="207" t="s">
        <v>754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1397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1398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1399</v>
      </c>
      <c r="F124" s="206" t="s">
        <v>1400</v>
      </c>
      <c r="G124" s="207" t="s">
        <v>754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1401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1402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1403</v>
      </c>
      <c r="F126" s="206" t="s">
        <v>1404</v>
      </c>
      <c r="G126" s="207" t="s">
        <v>754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1405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1406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1407</v>
      </c>
      <c r="F128" s="206" t="s">
        <v>1408</v>
      </c>
      <c r="G128" s="207" t="s">
        <v>754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1409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1410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1411</v>
      </c>
      <c r="F130" s="206" t="s">
        <v>1412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1413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1414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1415</v>
      </c>
      <c r="F132" s="206" t="s">
        <v>1416</v>
      </c>
      <c r="G132" s="207" t="s">
        <v>754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1417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1418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1419</v>
      </c>
      <c r="F134" s="206" t="s">
        <v>1420</v>
      </c>
      <c r="G134" s="207" t="s">
        <v>754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1421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1422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1423</v>
      </c>
      <c r="F136" s="206" t="s">
        <v>1424</v>
      </c>
      <c r="G136" s="207" t="s">
        <v>754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1425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1426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1427</v>
      </c>
      <c r="F138" s="206" t="s">
        <v>1428</v>
      </c>
      <c r="G138" s="207" t="s">
        <v>629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1429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1430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1431</v>
      </c>
      <c r="F140" s="202" t="s">
        <v>1432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475</v>
      </c>
      <c r="D141" s="204" t="s">
        <v>161</v>
      </c>
      <c r="E141" s="205" t="s">
        <v>1433</v>
      </c>
      <c r="F141" s="206" t="s">
        <v>1434</v>
      </c>
      <c r="G141" s="207" t="s">
        <v>754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1479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481</v>
      </c>
      <c r="D143" s="204" t="s">
        <v>161</v>
      </c>
      <c r="E143" s="205" t="s">
        <v>1437</v>
      </c>
      <c r="F143" s="206" t="s">
        <v>1438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1480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1440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1441</v>
      </c>
      <c r="F145" s="206" t="s">
        <v>1442</v>
      </c>
      <c r="G145" s="207" t="s">
        <v>754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1443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1444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1445</v>
      </c>
      <c r="F147" s="206" t="s">
        <v>1446</v>
      </c>
      <c r="G147" s="207" t="s">
        <v>754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1447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1448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1449</v>
      </c>
      <c r="F149" s="206" t="s">
        <v>1450</v>
      </c>
      <c r="G149" s="207" t="s">
        <v>754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1451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1452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1453</v>
      </c>
      <c r="F151" s="206" t="s">
        <v>1454</v>
      </c>
      <c r="G151" s="207" t="s">
        <v>754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1455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1456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1457</v>
      </c>
      <c r="F153" s="206" t="s">
        <v>1458</v>
      </c>
      <c r="G153" s="207" t="s">
        <v>754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1459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1460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1461</v>
      </c>
      <c r="F155" s="206" t="s">
        <v>1462</v>
      </c>
      <c r="G155" s="207" t="s">
        <v>754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1463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1464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1465</v>
      </c>
      <c r="F157" s="206" t="s">
        <v>1466</v>
      </c>
      <c r="G157" s="207" t="s">
        <v>754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1467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1468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1058</v>
      </c>
      <c r="D159" s="204" t="s">
        <v>161</v>
      </c>
      <c r="E159" s="205" t="s">
        <v>1469</v>
      </c>
      <c r="F159" s="206" t="s">
        <v>1470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1471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1472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1473</v>
      </c>
      <c r="F161" s="206" t="s">
        <v>1474</v>
      </c>
      <c r="G161" s="207" t="s">
        <v>585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1475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1476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isxP+4KD7qwXiUnEy04Y9K+YRbOWuvjvy7WjkOFX/ZoOzMe6ITby8ZUztHtpUCpoP7fWeacqUpJ/SfWapzFO4w==" hashValue="Oi/jurl63FIdhazIxyeQgngH4NrqNMX3RZ31QJZd0VSDXLWVn5m3k0qVtQl8Luv1rcqfcG7on6dmwbJm4VuxnA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1481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12 - ÚT byt č.3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1320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1321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1322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1323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12 - ÚT byt č.3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1023/4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610</v>
      </c>
      <c r="F85" s="191" t="s">
        <v>611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1324</v>
      </c>
      <c r="F86" s="202" t="s">
        <v>1325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426</v>
      </c>
      <c r="D87" s="204" t="s">
        <v>161</v>
      </c>
      <c r="E87" s="205" t="s">
        <v>1326</v>
      </c>
      <c r="F87" s="206" t="s">
        <v>1327</v>
      </c>
      <c r="G87" s="207" t="s">
        <v>1328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1329</v>
      </c>
    </row>
    <row r="88" s="2" customFormat="1">
      <c r="A88" s="38"/>
      <c r="B88" s="39"/>
      <c r="C88" s="40"/>
      <c r="D88" s="217" t="s">
        <v>169</v>
      </c>
      <c r="E88" s="40"/>
      <c r="F88" s="218" t="s">
        <v>1327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1330</v>
      </c>
      <c r="E89" s="40"/>
      <c r="F89" s="272" t="s">
        <v>1331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1332</v>
      </c>
      <c r="F90" s="206" t="s">
        <v>1333</v>
      </c>
      <c r="G90" s="207" t="s">
        <v>1328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1334</v>
      </c>
    </row>
    <row r="91" s="2" customFormat="1">
      <c r="A91" s="38"/>
      <c r="B91" s="39"/>
      <c r="C91" s="40"/>
      <c r="D91" s="217" t="s">
        <v>169</v>
      </c>
      <c r="E91" s="40"/>
      <c r="F91" s="218" t="s">
        <v>1335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486</v>
      </c>
      <c r="D92" s="204" t="s">
        <v>161</v>
      </c>
      <c r="E92" s="205" t="s">
        <v>1336</v>
      </c>
      <c r="F92" s="206" t="s">
        <v>1337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1482</v>
      </c>
    </row>
    <row r="93" s="2" customFormat="1">
      <c r="A93" s="38"/>
      <c r="B93" s="39"/>
      <c r="C93" s="40"/>
      <c r="D93" s="217" t="s">
        <v>169</v>
      </c>
      <c r="E93" s="40"/>
      <c r="F93" s="218" t="s">
        <v>1339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459</v>
      </c>
      <c r="D94" s="204" t="s">
        <v>161</v>
      </c>
      <c r="E94" s="205" t="s">
        <v>1340</v>
      </c>
      <c r="F94" s="206" t="s">
        <v>1341</v>
      </c>
      <c r="G94" s="207" t="s">
        <v>1328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1342</v>
      </c>
    </row>
    <row r="95" s="2" customFormat="1">
      <c r="A95" s="38"/>
      <c r="B95" s="39"/>
      <c r="C95" s="40"/>
      <c r="D95" s="217" t="s">
        <v>169</v>
      </c>
      <c r="E95" s="40"/>
      <c r="F95" s="218" t="s">
        <v>1343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468</v>
      </c>
      <c r="D96" s="204" t="s">
        <v>161</v>
      </c>
      <c r="E96" s="205" t="s">
        <v>1344</v>
      </c>
      <c r="F96" s="206" t="s">
        <v>1345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1346</v>
      </c>
    </row>
    <row r="97" s="2" customFormat="1">
      <c r="A97" s="38"/>
      <c r="B97" s="39"/>
      <c r="C97" s="40"/>
      <c r="D97" s="217" t="s">
        <v>169</v>
      </c>
      <c r="E97" s="40"/>
      <c r="F97" s="218" t="s">
        <v>1347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463</v>
      </c>
      <c r="D98" s="204" t="s">
        <v>161</v>
      </c>
      <c r="E98" s="205" t="s">
        <v>1348</v>
      </c>
      <c r="F98" s="206" t="s">
        <v>1349</v>
      </c>
      <c r="G98" s="207" t="s">
        <v>629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1350</v>
      </c>
    </row>
    <row r="99" s="2" customFormat="1">
      <c r="A99" s="38"/>
      <c r="B99" s="39"/>
      <c r="C99" s="40"/>
      <c r="D99" s="217" t="s">
        <v>169</v>
      </c>
      <c r="E99" s="40"/>
      <c r="F99" s="218" t="s">
        <v>1351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1352</v>
      </c>
      <c r="F100" s="202" t="s">
        <v>1353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1354</v>
      </c>
      <c r="F101" s="206" t="s">
        <v>1355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1356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1357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1358</v>
      </c>
      <c r="F103" s="206" t="s">
        <v>1359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1360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1361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1362</v>
      </c>
      <c r="F105" s="206" t="s">
        <v>1363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1364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1365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1366</v>
      </c>
      <c r="F107" s="206" t="s">
        <v>1367</v>
      </c>
      <c r="G107" s="207" t="s">
        <v>629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1368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1369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1370</v>
      </c>
      <c r="F109" s="202" t="s">
        <v>1371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1372</v>
      </c>
      <c r="F110" s="206" t="s">
        <v>1373</v>
      </c>
      <c r="G110" s="207" t="s">
        <v>1303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1374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1373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1375</v>
      </c>
      <c r="F112" s="206" t="s">
        <v>1376</v>
      </c>
      <c r="G112" s="207" t="s">
        <v>1328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1377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1378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1379</v>
      </c>
      <c r="F114" s="206" t="s">
        <v>1380</v>
      </c>
      <c r="G114" s="207" t="s">
        <v>754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1381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1382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1383</v>
      </c>
      <c r="F116" s="206" t="s">
        <v>1384</v>
      </c>
      <c r="G116" s="207" t="s">
        <v>754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1385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1386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1387</v>
      </c>
      <c r="F118" s="206" t="s">
        <v>1388</v>
      </c>
      <c r="G118" s="207" t="s">
        <v>754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1389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1390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1391</v>
      </c>
      <c r="F120" s="206" t="s">
        <v>1392</v>
      </c>
      <c r="G120" s="207" t="s">
        <v>754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1393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1394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1395</v>
      </c>
      <c r="F122" s="206" t="s">
        <v>1396</v>
      </c>
      <c r="G122" s="207" t="s">
        <v>754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1397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1398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1399</v>
      </c>
      <c r="F124" s="206" t="s">
        <v>1400</v>
      </c>
      <c r="G124" s="207" t="s">
        <v>754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1401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1402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1403</v>
      </c>
      <c r="F126" s="206" t="s">
        <v>1404</v>
      </c>
      <c r="G126" s="207" t="s">
        <v>754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1405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1406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1407</v>
      </c>
      <c r="F128" s="206" t="s">
        <v>1408</v>
      </c>
      <c r="G128" s="207" t="s">
        <v>754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1409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1410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1411</v>
      </c>
      <c r="F130" s="206" t="s">
        <v>1412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1413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1414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1415</v>
      </c>
      <c r="F132" s="206" t="s">
        <v>1416</v>
      </c>
      <c r="G132" s="207" t="s">
        <v>754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1417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1418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1419</v>
      </c>
      <c r="F134" s="206" t="s">
        <v>1420</v>
      </c>
      <c r="G134" s="207" t="s">
        <v>754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1421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1422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1423</v>
      </c>
      <c r="F136" s="206" t="s">
        <v>1424</v>
      </c>
      <c r="G136" s="207" t="s">
        <v>754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1425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1426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1427</v>
      </c>
      <c r="F138" s="206" t="s">
        <v>1428</v>
      </c>
      <c r="G138" s="207" t="s">
        <v>629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1429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1430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1431</v>
      </c>
      <c r="F140" s="202" t="s">
        <v>1432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475</v>
      </c>
      <c r="D141" s="204" t="s">
        <v>161</v>
      </c>
      <c r="E141" s="205" t="s">
        <v>1433</v>
      </c>
      <c r="F141" s="206" t="s">
        <v>1434</v>
      </c>
      <c r="G141" s="207" t="s">
        <v>754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1483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481</v>
      </c>
      <c r="D143" s="204" t="s">
        <v>161</v>
      </c>
      <c r="E143" s="205" t="s">
        <v>1437</v>
      </c>
      <c r="F143" s="206" t="s">
        <v>1438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1484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1440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1441</v>
      </c>
      <c r="F145" s="206" t="s">
        <v>1442</v>
      </c>
      <c r="G145" s="207" t="s">
        <v>754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1443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1444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1445</v>
      </c>
      <c r="F147" s="206" t="s">
        <v>1446</v>
      </c>
      <c r="G147" s="207" t="s">
        <v>754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1447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1448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1449</v>
      </c>
      <c r="F149" s="206" t="s">
        <v>1450</v>
      </c>
      <c r="G149" s="207" t="s">
        <v>754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1451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1452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1453</v>
      </c>
      <c r="F151" s="206" t="s">
        <v>1454</v>
      </c>
      <c r="G151" s="207" t="s">
        <v>754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1455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1456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1457</v>
      </c>
      <c r="F153" s="206" t="s">
        <v>1458</v>
      </c>
      <c r="G153" s="207" t="s">
        <v>754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1459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1460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1461</v>
      </c>
      <c r="F155" s="206" t="s">
        <v>1462</v>
      </c>
      <c r="G155" s="207" t="s">
        <v>754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1463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1464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1465</v>
      </c>
      <c r="F157" s="206" t="s">
        <v>1466</v>
      </c>
      <c r="G157" s="207" t="s">
        <v>754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1467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1468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1058</v>
      </c>
      <c r="D159" s="204" t="s">
        <v>161</v>
      </c>
      <c r="E159" s="205" t="s">
        <v>1469</v>
      </c>
      <c r="F159" s="206" t="s">
        <v>1470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1471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1472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1473</v>
      </c>
      <c r="F161" s="206" t="s">
        <v>1474</v>
      </c>
      <c r="G161" s="207" t="s">
        <v>585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1475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1476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rnWoKDNTZ/HGKIqi83zvn+pFYqDlaN1tU1JFRWaSBnN1FoS9ITAtHJINqt99DvM/o6FWgExW6un+Fl6gurHxfw==" hashValue="IFE80ioSRRGyY6F91Hqi4bfqhkOkphPrlOhok1pQVBM/fK/crdwzzymQvPXCQqirPAB9I0sTWaFON45OAIHilg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1485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ROUND((SUM(BE84:BE162)),  2)</f>
        <v>0</v>
      </c>
      <c r="G33" s="38"/>
      <c r="H33" s="38"/>
      <c r="I33" s="148">
        <v>0.20999999999999999</v>
      </c>
      <c r="J33" s="147">
        <f>ROUND(((SUM(BE84:BE162))*I33),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ROUND((SUM(BF84:BF162)),  2)</f>
        <v>0</v>
      </c>
      <c r="G34" s="38"/>
      <c r="H34" s="38"/>
      <c r="I34" s="148">
        <v>0.14999999999999999</v>
      </c>
      <c r="J34" s="147">
        <f>ROUND(((SUM(BF84:BF162))*I34),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ROUND((SUM(BG84:BG162)),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ROUND((SUM(BH84:BH162)),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ROUND((SUM(BI84:BI162)),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13 - ÚT byt č.4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130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1320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1321</v>
      </c>
      <c r="E62" s="174"/>
      <c r="F62" s="174"/>
      <c r="G62" s="174"/>
      <c r="H62" s="174"/>
      <c r="I62" s="174"/>
      <c r="J62" s="175">
        <f>J100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1322</v>
      </c>
      <c r="E63" s="174"/>
      <c r="F63" s="174"/>
      <c r="G63" s="174"/>
      <c r="H63" s="174"/>
      <c r="I63" s="174"/>
      <c r="J63" s="175">
        <f>J109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1323</v>
      </c>
      <c r="E64" s="174"/>
      <c r="F64" s="174"/>
      <c r="G64" s="174"/>
      <c r="H64" s="174"/>
      <c r="I64" s="174"/>
      <c r="J64" s="175">
        <f>J140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142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Regenerace bytového fondu Mírová osada - ulic Koněvova a Zapletalova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116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13 - ÚT byt č.4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Zapletalova 1023/4</v>
      </c>
      <c r="G78" s="40"/>
      <c r="H78" s="40"/>
      <c r="I78" s="32" t="s">
        <v>23</v>
      </c>
      <c r="J78" s="72" t="str">
        <f>IF(J12="","",J12)</f>
        <v>23. 1. 2021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Statutární město Ostrava, obvod Slezská Ostrava</v>
      </c>
      <c r="G80" s="40"/>
      <c r="H80" s="40"/>
      <c r="I80" s="32" t="s">
        <v>31</v>
      </c>
      <c r="J80" s="36" t="str">
        <f>E21</f>
        <v>Made 4 BIM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34</v>
      </c>
      <c r="J81" s="36" t="str">
        <f>E24</f>
        <v>Made 4 BIM s.r.o.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143</v>
      </c>
      <c r="D83" s="180" t="s">
        <v>56</v>
      </c>
      <c r="E83" s="180" t="s">
        <v>52</v>
      </c>
      <c r="F83" s="180" t="s">
        <v>53</v>
      </c>
      <c r="G83" s="180" t="s">
        <v>144</v>
      </c>
      <c r="H83" s="180" t="s">
        <v>145</v>
      </c>
      <c r="I83" s="180" t="s">
        <v>146</v>
      </c>
      <c r="J83" s="180" t="s">
        <v>120</v>
      </c>
      <c r="K83" s="181" t="s">
        <v>147</v>
      </c>
      <c r="L83" s="182"/>
      <c r="M83" s="92" t="s">
        <v>19</v>
      </c>
      <c r="N83" s="93" t="s">
        <v>41</v>
      </c>
      <c r="O83" s="93" t="s">
        <v>148</v>
      </c>
      <c r="P83" s="93" t="s">
        <v>149</v>
      </c>
      <c r="Q83" s="93" t="s">
        <v>150</v>
      </c>
      <c r="R83" s="93" t="s">
        <v>151</v>
      </c>
      <c r="S83" s="93" t="s">
        <v>152</v>
      </c>
      <c r="T83" s="94" t="s">
        <v>153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154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0.21426000000000001</v>
      </c>
      <c r="S84" s="96"/>
      <c r="T84" s="186">
        <f>T85</f>
        <v>0.59500000000000008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70</v>
      </c>
      <c r="AU84" s="17" t="s">
        <v>121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70</v>
      </c>
      <c r="E85" s="191" t="s">
        <v>610</v>
      </c>
      <c r="F85" s="191" t="s">
        <v>611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P86+P100+P109+P140</f>
        <v>0</v>
      </c>
      <c r="Q85" s="196"/>
      <c r="R85" s="197">
        <f>R86+R100+R109+R140</f>
        <v>0.21426000000000001</v>
      </c>
      <c r="S85" s="196"/>
      <c r="T85" s="198">
        <f>T86+T100+T109+T140</f>
        <v>0.59500000000000008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167</v>
      </c>
      <c r="AT85" s="200" t="s">
        <v>70</v>
      </c>
      <c r="AU85" s="200" t="s">
        <v>71</v>
      </c>
      <c r="AY85" s="199" t="s">
        <v>157</v>
      </c>
      <c r="BK85" s="201">
        <f>BK86+BK100+BK109+BK140</f>
        <v>0</v>
      </c>
    </row>
    <row r="86" s="12" customFormat="1" ht="22.8" customHeight="1">
      <c r="A86" s="12"/>
      <c r="B86" s="188"/>
      <c r="C86" s="189"/>
      <c r="D86" s="190" t="s">
        <v>70</v>
      </c>
      <c r="E86" s="202" t="s">
        <v>1324</v>
      </c>
      <c r="F86" s="202" t="s">
        <v>1325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SUM(P87:P99)</f>
        <v>0</v>
      </c>
      <c r="Q86" s="196"/>
      <c r="R86" s="197">
        <f>SUM(R87:R99)</f>
        <v>0.055140000000000002</v>
      </c>
      <c r="S86" s="196"/>
      <c r="T86" s="198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167</v>
      </c>
      <c r="AT86" s="200" t="s">
        <v>70</v>
      </c>
      <c r="AU86" s="200" t="s">
        <v>79</v>
      </c>
      <c r="AY86" s="199" t="s">
        <v>157</v>
      </c>
      <c r="BK86" s="201">
        <f>SUM(BK87:BK99)</f>
        <v>0</v>
      </c>
    </row>
    <row r="87" s="2" customFormat="1" ht="24.15" customHeight="1">
      <c r="A87" s="38"/>
      <c r="B87" s="39"/>
      <c r="C87" s="204" t="s">
        <v>426</v>
      </c>
      <c r="D87" s="204" t="s">
        <v>161</v>
      </c>
      <c r="E87" s="205" t="s">
        <v>1326</v>
      </c>
      <c r="F87" s="206" t="s">
        <v>1327</v>
      </c>
      <c r="G87" s="207" t="s">
        <v>1328</v>
      </c>
      <c r="H87" s="208">
        <v>1</v>
      </c>
      <c r="I87" s="209"/>
      <c r="J87" s="210">
        <f>ROUND(I87*H87,2)</f>
        <v>0</v>
      </c>
      <c r="K87" s="206" t="s">
        <v>165</v>
      </c>
      <c r="L87" s="44"/>
      <c r="M87" s="211" t="s">
        <v>19</v>
      </c>
      <c r="N87" s="212" t="s">
        <v>43</v>
      </c>
      <c r="O87" s="84"/>
      <c r="P87" s="213">
        <f>O87*H87</f>
        <v>0</v>
      </c>
      <c r="Q87" s="213">
        <v>0.04956</v>
      </c>
      <c r="R87" s="213">
        <f>Q87*H87</f>
        <v>0.04956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314</v>
      </c>
      <c r="AT87" s="215" t="s">
        <v>161</v>
      </c>
      <c r="AU87" s="215" t="s">
        <v>167</v>
      </c>
      <c r="AY87" s="17" t="s">
        <v>157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167</v>
      </c>
      <c r="BK87" s="216">
        <f>ROUND(I87*H87,2)</f>
        <v>0</v>
      </c>
      <c r="BL87" s="17" t="s">
        <v>314</v>
      </c>
      <c r="BM87" s="215" t="s">
        <v>1329</v>
      </c>
    </row>
    <row r="88" s="2" customFormat="1">
      <c r="A88" s="38"/>
      <c r="B88" s="39"/>
      <c r="C88" s="40"/>
      <c r="D88" s="217" t="s">
        <v>169</v>
      </c>
      <c r="E88" s="40"/>
      <c r="F88" s="218" t="s">
        <v>1327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169</v>
      </c>
      <c r="AU88" s="17" t="s">
        <v>167</v>
      </c>
    </row>
    <row r="89" s="2" customFormat="1">
      <c r="A89" s="38"/>
      <c r="B89" s="39"/>
      <c r="C89" s="40"/>
      <c r="D89" s="217" t="s">
        <v>1330</v>
      </c>
      <c r="E89" s="40"/>
      <c r="F89" s="272" t="s">
        <v>1331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1330</v>
      </c>
      <c r="AU89" s="17" t="s">
        <v>167</v>
      </c>
    </row>
    <row r="90" s="2" customFormat="1" ht="24.15" customHeight="1">
      <c r="A90" s="38"/>
      <c r="B90" s="39"/>
      <c r="C90" s="204" t="s">
        <v>372</v>
      </c>
      <c r="D90" s="204" t="s">
        <v>161</v>
      </c>
      <c r="E90" s="205" t="s">
        <v>1332</v>
      </c>
      <c r="F90" s="206" t="s">
        <v>1333</v>
      </c>
      <c r="G90" s="207" t="s">
        <v>1328</v>
      </c>
      <c r="H90" s="208">
        <v>1</v>
      </c>
      <c r="I90" s="209"/>
      <c r="J90" s="210">
        <f>ROUND(I90*H90,2)</f>
        <v>0</v>
      </c>
      <c r="K90" s="206" t="s">
        <v>165</v>
      </c>
      <c r="L90" s="44"/>
      <c r="M90" s="211" t="s">
        <v>19</v>
      </c>
      <c r="N90" s="212" t="s">
        <v>43</v>
      </c>
      <c r="O90" s="84"/>
      <c r="P90" s="213">
        <f>O90*H90</f>
        <v>0</v>
      </c>
      <c r="Q90" s="213">
        <v>0.00051999999999999995</v>
      </c>
      <c r="R90" s="213">
        <f>Q90*H90</f>
        <v>0.00051999999999999995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314</v>
      </c>
      <c r="AT90" s="215" t="s">
        <v>161</v>
      </c>
      <c r="AU90" s="215" t="s">
        <v>167</v>
      </c>
      <c r="AY90" s="17" t="s">
        <v>157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167</v>
      </c>
      <c r="BK90" s="216">
        <f>ROUND(I90*H90,2)</f>
        <v>0</v>
      </c>
      <c r="BL90" s="17" t="s">
        <v>314</v>
      </c>
      <c r="BM90" s="215" t="s">
        <v>1334</v>
      </c>
    </row>
    <row r="91" s="2" customFormat="1">
      <c r="A91" s="38"/>
      <c r="B91" s="39"/>
      <c r="C91" s="40"/>
      <c r="D91" s="217" t="s">
        <v>169</v>
      </c>
      <c r="E91" s="40"/>
      <c r="F91" s="218" t="s">
        <v>1335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169</v>
      </c>
      <c r="AU91" s="17" t="s">
        <v>167</v>
      </c>
    </row>
    <row r="92" s="2" customFormat="1" ht="37.8" customHeight="1">
      <c r="A92" s="38"/>
      <c r="B92" s="39"/>
      <c r="C92" s="204" t="s">
        <v>486</v>
      </c>
      <c r="D92" s="204" t="s">
        <v>161</v>
      </c>
      <c r="E92" s="205" t="s">
        <v>1336</v>
      </c>
      <c r="F92" s="206" t="s">
        <v>1337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0.00089999999999999998</v>
      </c>
      <c r="R92" s="213">
        <f>Q92*H92</f>
        <v>0.00089999999999999998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314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314</v>
      </c>
      <c r="BM92" s="215" t="s">
        <v>1486</v>
      </c>
    </row>
    <row r="93" s="2" customFormat="1">
      <c r="A93" s="38"/>
      <c r="B93" s="39"/>
      <c r="C93" s="40"/>
      <c r="D93" s="217" t="s">
        <v>169</v>
      </c>
      <c r="E93" s="40"/>
      <c r="F93" s="218" t="s">
        <v>1339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 ht="37.8" customHeight="1">
      <c r="A94" s="38"/>
      <c r="B94" s="39"/>
      <c r="C94" s="204" t="s">
        <v>459</v>
      </c>
      <c r="D94" s="204" t="s">
        <v>161</v>
      </c>
      <c r="E94" s="205" t="s">
        <v>1340</v>
      </c>
      <c r="F94" s="206" t="s">
        <v>1341</v>
      </c>
      <c r="G94" s="207" t="s">
        <v>1328</v>
      </c>
      <c r="H94" s="208">
        <v>1</v>
      </c>
      <c r="I94" s="209"/>
      <c r="J94" s="210">
        <f>ROUND(I94*H94,2)</f>
        <v>0</v>
      </c>
      <c r="K94" s="206" t="s">
        <v>165</v>
      </c>
      <c r="L94" s="44"/>
      <c r="M94" s="211" t="s">
        <v>19</v>
      </c>
      <c r="N94" s="212" t="s">
        <v>43</v>
      </c>
      <c r="O94" s="84"/>
      <c r="P94" s="213">
        <f>O94*H94</f>
        <v>0</v>
      </c>
      <c r="Q94" s="213">
        <v>0.0015200000000000001</v>
      </c>
      <c r="R94" s="213">
        <f>Q94*H94</f>
        <v>0.0015200000000000001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314</v>
      </c>
      <c r="AT94" s="215" t="s">
        <v>161</v>
      </c>
      <c r="AU94" s="215" t="s">
        <v>167</v>
      </c>
      <c r="AY94" s="17" t="s">
        <v>157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167</v>
      </c>
      <c r="BK94" s="216">
        <f>ROUND(I94*H94,2)</f>
        <v>0</v>
      </c>
      <c r="BL94" s="17" t="s">
        <v>314</v>
      </c>
      <c r="BM94" s="215" t="s">
        <v>1342</v>
      </c>
    </row>
    <row r="95" s="2" customFormat="1">
      <c r="A95" s="38"/>
      <c r="B95" s="39"/>
      <c r="C95" s="40"/>
      <c r="D95" s="217" t="s">
        <v>169</v>
      </c>
      <c r="E95" s="40"/>
      <c r="F95" s="218" t="s">
        <v>1343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169</v>
      </c>
      <c r="AU95" s="17" t="s">
        <v>167</v>
      </c>
    </row>
    <row r="96" s="2" customFormat="1" ht="24.15" customHeight="1">
      <c r="A96" s="38"/>
      <c r="B96" s="39"/>
      <c r="C96" s="204" t="s">
        <v>468</v>
      </c>
      <c r="D96" s="204" t="s">
        <v>161</v>
      </c>
      <c r="E96" s="205" t="s">
        <v>1344</v>
      </c>
      <c r="F96" s="206" t="s">
        <v>1345</v>
      </c>
      <c r="G96" s="207" t="s">
        <v>274</v>
      </c>
      <c r="H96" s="208">
        <v>6</v>
      </c>
      <c r="I96" s="209"/>
      <c r="J96" s="210">
        <f>ROUND(I96*H96,2)</f>
        <v>0</v>
      </c>
      <c r="K96" s="206" t="s">
        <v>165</v>
      </c>
      <c r="L96" s="44"/>
      <c r="M96" s="211" t="s">
        <v>19</v>
      </c>
      <c r="N96" s="212" t="s">
        <v>43</v>
      </c>
      <c r="O96" s="84"/>
      <c r="P96" s="213">
        <f>O96*H96</f>
        <v>0</v>
      </c>
      <c r="Q96" s="213">
        <v>0.00044000000000000002</v>
      </c>
      <c r="R96" s="213">
        <f>Q96*H96</f>
        <v>0.00264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314</v>
      </c>
      <c r="AT96" s="215" t="s">
        <v>161</v>
      </c>
      <c r="AU96" s="215" t="s">
        <v>167</v>
      </c>
      <c r="AY96" s="17" t="s">
        <v>157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167</v>
      </c>
      <c r="BK96" s="216">
        <f>ROUND(I96*H96,2)</f>
        <v>0</v>
      </c>
      <c r="BL96" s="17" t="s">
        <v>314</v>
      </c>
      <c r="BM96" s="215" t="s">
        <v>1346</v>
      </c>
    </row>
    <row r="97" s="2" customFormat="1">
      <c r="A97" s="38"/>
      <c r="B97" s="39"/>
      <c r="C97" s="40"/>
      <c r="D97" s="217" t="s">
        <v>169</v>
      </c>
      <c r="E97" s="40"/>
      <c r="F97" s="218" t="s">
        <v>1347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169</v>
      </c>
      <c r="AU97" s="17" t="s">
        <v>167</v>
      </c>
    </row>
    <row r="98" s="2" customFormat="1" ht="24.15" customHeight="1">
      <c r="A98" s="38"/>
      <c r="B98" s="39"/>
      <c r="C98" s="204" t="s">
        <v>463</v>
      </c>
      <c r="D98" s="204" t="s">
        <v>161</v>
      </c>
      <c r="E98" s="205" t="s">
        <v>1348</v>
      </c>
      <c r="F98" s="206" t="s">
        <v>1349</v>
      </c>
      <c r="G98" s="207" t="s">
        <v>629</v>
      </c>
      <c r="H98" s="264"/>
      <c r="I98" s="209"/>
      <c r="J98" s="210">
        <f>ROUND(I98*H98,2)</f>
        <v>0</v>
      </c>
      <c r="K98" s="206" t="s">
        <v>165</v>
      </c>
      <c r="L98" s="44"/>
      <c r="M98" s="211" t="s">
        <v>19</v>
      </c>
      <c r="N98" s="212" t="s">
        <v>43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314</v>
      </c>
      <c r="AT98" s="215" t="s">
        <v>161</v>
      </c>
      <c r="AU98" s="215" t="s">
        <v>167</v>
      </c>
      <c r="AY98" s="17" t="s">
        <v>157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167</v>
      </c>
      <c r="BK98" s="216">
        <f>ROUND(I98*H98,2)</f>
        <v>0</v>
      </c>
      <c r="BL98" s="17" t="s">
        <v>314</v>
      </c>
      <c r="BM98" s="215" t="s">
        <v>1350</v>
      </c>
    </row>
    <row r="99" s="2" customFormat="1">
      <c r="A99" s="38"/>
      <c r="B99" s="39"/>
      <c r="C99" s="40"/>
      <c r="D99" s="217" t="s">
        <v>169</v>
      </c>
      <c r="E99" s="40"/>
      <c r="F99" s="218" t="s">
        <v>1351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169</v>
      </c>
      <c r="AU99" s="17" t="s">
        <v>167</v>
      </c>
    </row>
    <row r="100" s="12" customFormat="1" ht="22.8" customHeight="1">
      <c r="A100" s="12"/>
      <c r="B100" s="188"/>
      <c r="C100" s="189"/>
      <c r="D100" s="190" t="s">
        <v>70</v>
      </c>
      <c r="E100" s="202" t="s">
        <v>1352</v>
      </c>
      <c r="F100" s="202" t="s">
        <v>1353</v>
      </c>
      <c r="G100" s="189"/>
      <c r="H100" s="189"/>
      <c r="I100" s="192"/>
      <c r="J100" s="203">
        <f>BK100</f>
        <v>0</v>
      </c>
      <c r="K100" s="189"/>
      <c r="L100" s="194"/>
      <c r="M100" s="195"/>
      <c r="N100" s="196"/>
      <c r="O100" s="196"/>
      <c r="P100" s="197">
        <f>SUM(P101:P108)</f>
        <v>0</v>
      </c>
      <c r="Q100" s="196"/>
      <c r="R100" s="197">
        <f>SUM(R101:R108)</f>
        <v>0.035439999999999999</v>
      </c>
      <c r="S100" s="196"/>
      <c r="T100" s="198">
        <f>SUM(T101:T108)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99" t="s">
        <v>167</v>
      </c>
      <c r="AT100" s="200" t="s">
        <v>70</v>
      </c>
      <c r="AU100" s="200" t="s">
        <v>79</v>
      </c>
      <c r="AY100" s="199" t="s">
        <v>157</v>
      </c>
      <c r="BK100" s="201">
        <f>SUM(BK101:BK108)</f>
        <v>0</v>
      </c>
    </row>
    <row r="101" s="2" customFormat="1" ht="24.15" customHeight="1">
      <c r="A101" s="38"/>
      <c r="B101" s="39"/>
      <c r="C101" s="204" t="s">
        <v>86</v>
      </c>
      <c r="D101" s="204" t="s">
        <v>161</v>
      </c>
      <c r="E101" s="205" t="s">
        <v>1354</v>
      </c>
      <c r="F101" s="206" t="s">
        <v>1355</v>
      </c>
      <c r="G101" s="207" t="s">
        <v>274</v>
      </c>
      <c r="H101" s="208">
        <v>4</v>
      </c>
      <c r="I101" s="209"/>
      <c r="J101" s="210">
        <f>ROUND(I101*H101,2)</f>
        <v>0</v>
      </c>
      <c r="K101" s="206" t="s">
        <v>165</v>
      </c>
      <c r="L101" s="44"/>
      <c r="M101" s="211" t="s">
        <v>19</v>
      </c>
      <c r="N101" s="212" t="s">
        <v>43</v>
      </c>
      <c r="O101" s="84"/>
      <c r="P101" s="213">
        <f>O101*H101</f>
        <v>0</v>
      </c>
      <c r="Q101" s="213">
        <v>0.00046000000000000001</v>
      </c>
      <c r="R101" s="213">
        <f>Q101*H101</f>
        <v>0.0018400000000000001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314</v>
      </c>
      <c r="AT101" s="215" t="s">
        <v>161</v>
      </c>
      <c r="AU101" s="215" t="s">
        <v>167</v>
      </c>
      <c r="AY101" s="17" t="s">
        <v>157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167</v>
      </c>
      <c r="BK101" s="216">
        <f>ROUND(I101*H101,2)</f>
        <v>0</v>
      </c>
      <c r="BL101" s="17" t="s">
        <v>314</v>
      </c>
      <c r="BM101" s="215" t="s">
        <v>1356</v>
      </c>
    </row>
    <row r="102" s="2" customFormat="1">
      <c r="A102" s="38"/>
      <c r="B102" s="39"/>
      <c r="C102" s="40"/>
      <c r="D102" s="217" t="s">
        <v>169</v>
      </c>
      <c r="E102" s="40"/>
      <c r="F102" s="218" t="s">
        <v>1357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169</v>
      </c>
      <c r="AU102" s="17" t="s">
        <v>167</v>
      </c>
    </row>
    <row r="103" s="2" customFormat="1" ht="24.15" customHeight="1">
      <c r="A103" s="38"/>
      <c r="B103" s="39"/>
      <c r="C103" s="204" t="s">
        <v>89</v>
      </c>
      <c r="D103" s="204" t="s">
        <v>161</v>
      </c>
      <c r="E103" s="205" t="s">
        <v>1358</v>
      </c>
      <c r="F103" s="206" t="s">
        <v>1359</v>
      </c>
      <c r="G103" s="207" t="s">
        <v>274</v>
      </c>
      <c r="H103" s="208">
        <v>48</v>
      </c>
      <c r="I103" s="209"/>
      <c r="J103" s="210">
        <f>ROUND(I103*H103,2)</f>
        <v>0</v>
      </c>
      <c r="K103" s="206" t="s">
        <v>165</v>
      </c>
      <c r="L103" s="44"/>
      <c r="M103" s="211" t="s">
        <v>19</v>
      </c>
      <c r="N103" s="212" t="s">
        <v>43</v>
      </c>
      <c r="O103" s="84"/>
      <c r="P103" s="213">
        <f>O103*H103</f>
        <v>0</v>
      </c>
      <c r="Q103" s="213">
        <v>0.00056999999999999998</v>
      </c>
      <c r="R103" s="213">
        <f>Q103*H103</f>
        <v>0.027359999999999999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314</v>
      </c>
      <c r="AT103" s="215" t="s">
        <v>161</v>
      </c>
      <c r="AU103" s="215" t="s">
        <v>167</v>
      </c>
      <c r="AY103" s="17" t="s">
        <v>157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167</v>
      </c>
      <c r="BK103" s="216">
        <f>ROUND(I103*H103,2)</f>
        <v>0</v>
      </c>
      <c r="BL103" s="17" t="s">
        <v>314</v>
      </c>
      <c r="BM103" s="215" t="s">
        <v>1360</v>
      </c>
    </row>
    <row r="104" s="2" customFormat="1">
      <c r="A104" s="38"/>
      <c r="B104" s="39"/>
      <c r="C104" s="40"/>
      <c r="D104" s="217" t="s">
        <v>169</v>
      </c>
      <c r="E104" s="40"/>
      <c r="F104" s="218" t="s">
        <v>1361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169</v>
      </c>
      <c r="AU104" s="17" t="s">
        <v>167</v>
      </c>
    </row>
    <row r="105" s="2" customFormat="1" ht="24.15" customHeight="1">
      <c r="A105" s="38"/>
      <c r="B105" s="39"/>
      <c r="C105" s="204" t="s">
        <v>7</v>
      </c>
      <c r="D105" s="204" t="s">
        <v>161</v>
      </c>
      <c r="E105" s="205" t="s">
        <v>1362</v>
      </c>
      <c r="F105" s="206" t="s">
        <v>1363</v>
      </c>
      <c r="G105" s="207" t="s">
        <v>274</v>
      </c>
      <c r="H105" s="208">
        <v>52</v>
      </c>
      <c r="I105" s="209"/>
      <c r="J105" s="210">
        <f>ROUND(I105*H105,2)</f>
        <v>0</v>
      </c>
      <c r="K105" s="206" t="s">
        <v>165</v>
      </c>
      <c r="L105" s="44"/>
      <c r="M105" s="211" t="s">
        <v>19</v>
      </c>
      <c r="N105" s="212" t="s">
        <v>43</v>
      </c>
      <c r="O105" s="84"/>
      <c r="P105" s="213">
        <f>O105*H105</f>
        <v>0</v>
      </c>
      <c r="Q105" s="213">
        <v>0.00012</v>
      </c>
      <c r="R105" s="213">
        <f>Q105*H105</f>
        <v>0.0062399999999999999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314</v>
      </c>
      <c r="AT105" s="215" t="s">
        <v>161</v>
      </c>
      <c r="AU105" s="215" t="s">
        <v>167</v>
      </c>
      <c r="AY105" s="17" t="s">
        <v>157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167</v>
      </c>
      <c r="BK105" s="216">
        <f>ROUND(I105*H105,2)</f>
        <v>0</v>
      </c>
      <c r="BL105" s="17" t="s">
        <v>314</v>
      </c>
      <c r="BM105" s="215" t="s">
        <v>1364</v>
      </c>
    </row>
    <row r="106" s="2" customFormat="1">
      <c r="A106" s="38"/>
      <c r="B106" s="39"/>
      <c r="C106" s="40"/>
      <c r="D106" s="217" t="s">
        <v>169</v>
      </c>
      <c r="E106" s="40"/>
      <c r="F106" s="218" t="s">
        <v>1365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169</v>
      </c>
      <c r="AU106" s="17" t="s">
        <v>167</v>
      </c>
    </row>
    <row r="107" s="2" customFormat="1" ht="24.15" customHeight="1">
      <c r="A107" s="38"/>
      <c r="B107" s="39"/>
      <c r="C107" s="204" t="s">
        <v>92</v>
      </c>
      <c r="D107" s="204" t="s">
        <v>161</v>
      </c>
      <c r="E107" s="205" t="s">
        <v>1366</v>
      </c>
      <c r="F107" s="206" t="s">
        <v>1367</v>
      </c>
      <c r="G107" s="207" t="s">
        <v>629</v>
      </c>
      <c r="H107" s="264"/>
      <c r="I107" s="209"/>
      <c r="J107" s="210">
        <f>ROUND(I107*H107,2)</f>
        <v>0</v>
      </c>
      <c r="K107" s="206" t="s">
        <v>165</v>
      </c>
      <c r="L107" s="44"/>
      <c r="M107" s="211" t="s">
        <v>19</v>
      </c>
      <c r="N107" s="212" t="s">
        <v>43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314</v>
      </c>
      <c r="AT107" s="215" t="s">
        <v>161</v>
      </c>
      <c r="AU107" s="215" t="s">
        <v>167</v>
      </c>
      <c r="AY107" s="17" t="s">
        <v>157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167</v>
      </c>
      <c r="BK107" s="216">
        <f>ROUND(I107*H107,2)</f>
        <v>0</v>
      </c>
      <c r="BL107" s="17" t="s">
        <v>314</v>
      </c>
      <c r="BM107" s="215" t="s">
        <v>1368</v>
      </c>
    </row>
    <row r="108" s="2" customFormat="1">
      <c r="A108" s="38"/>
      <c r="B108" s="39"/>
      <c r="C108" s="40"/>
      <c r="D108" s="217" t="s">
        <v>169</v>
      </c>
      <c r="E108" s="40"/>
      <c r="F108" s="218" t="s">
        <v>1369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169</v>
      </c>
      <c r="AU108" s="17" t="s">
        <v>167</v>
      </c>
    </row>
    <row r="109" s="12" customFormat="1" ht="22.8" customHeight="1">
      <c r="A109" s="12"/>
      <c r="B109" s="188"/>
      <c r="C109" s="189"/>
      <c r="D109" s="190" t="s">
        <v>70</v>
      </c>
      <c r="E109" s="202" t="s">
        <v>1370</v>
      </c>
      <c r="F109" s="202" t="s">
        <v>1371</v>
      </c>
      <c r="G109" s="189"/>
      <c r="H109" s="189"/>
      <c r="I109" s="192"/>
      <c r="J109" s="203">
        <f>BK109</f>
        <v>0</v>
      </c>
      <c r="K109" s="189"/>
      <c r="L109" s="194"/>
      <c r="M109" s="195"/>
      <c r="N109" s="196"/>
      <c r="O109" s="196"/>
      <c r="P109" s="197">
        <f>SUM(P110:P139)</f>
        <v>0</v>
      </c>
      <c r="Q109" s="196"/>
      <c r="R109" s="197">
        <f>SUM(R110:R139)</f>
        <v>0.021440000000000001</v>
      </c>
      <c r="S109" s="196"/>
      <c r="T109" s="198">
        <f>SUM(T110:T139)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9" t="s">
        <v>167</v>
      </c>
      <c r="AT109" s="200" t="s">
        <v>70</v>
      </c>
      <c r="AU109" s="200" t="s">
        <v>79</v>
      </c>
      <c r="AY109" s="199" t="s">
        <v>157</v>
      </c>
      <c r="BK109" s="201">
        <f>SUM(BK110:BK139)</f>
        <v>0</v>
      </c>
    </row>
    <row r="110" s="2" customFormat="1" ht="24.15" customHeight="1">
      <c r="A110" s="38"/>
      <c r="B110" s="39"/>
      <c r="C110" s="204" t="s">
        <v>367</v>
      </c>
      <c r="D110" s="204" t="s">
        <v>161</v>
      </c>
      <c r="E110" s="205" t="s">
        <v>1372</v>
      </c>
      <c r="F110" s="206" t="s">
        <v>1373</v>
      </c>
      <c r="G110" s="207" t="s">
        <v>1303</v>
      </c>
      <c r="H110" s="208">
        <v>1</v>
      </c>
      <c r="I110" s="209"/>
      <c r="J110" s="210">
        <f>ROUND(I110*H110,2)</f>
        <v>0</v>
      </c>
      <c r="K110" s="206" t="s">
        <v>19</v>
      </c>
      <c r="L110" s="44"/>
      <c r="M110" s="211" t="s">
        <v>19</v>
      </c>
      <c r="N110" s="212" t="s">
        <v>43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314</v>
      </c>
      <c r="AT110" s="215" t="s">
        <v>161</v>
      </c>
      <c r="AU110" s="215" t="s">
        <v>167</v>
      </c>
      <c r="AY110" s="17" t="s">
        <v>157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167</v>
      </c>
      <c r="BK110" s="216">
        <f>ROUND(I110*H110,2)</f>
        <v>0</v>
      </c>
      <c r="BL110" s="17" t="s">
        <v>314</v>
      </c>
      <c r="BM110" s="215" t="s">
        <v>1374</v>
      </c>
    </row>
    <row r="111" s="2" customFormat="1">
      <c r="A111" s="38"/>
      <c r="B111" s="39"/>
      <c r="C111" s="40"/>
      <c r="D111" s="217" t="s">
        <v>169</v>
      </c>
      <c r="E111" s="40"/>
      <c r="F111" s="218" t="s">
        <v>1373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169</v>
      </c>
      <c r="AU111" s="17" t="s">
        <v>167</v>
      </c>
    </row>
    <row r="112" s="2" customFormat="1" ht="24.15" customHeight="1">
      <c r="A112" s="38"/>
      <c r="B112" s="39"/>
      <c r="C112" s="204" t="s">
        <v>79</v>
      </c>
      <c r="D112" s="204" t="s">
        <v>161</v>
      </c>
      <c r="E112" s="205" t="s">
        <v>1375</v>
      </c>
      <c r="F112" s="206" t="s">
        <v>1376</v>
      </c>
      <c r="G112" s="207" t="s">
        <v>1328</v>
      </c>
      <c r="H112" s="208">
        <v>2</v>
      </c>
      <c r="I112" s="209"/>
      <c r="J112" s="210">
        <f>ROUND(I112*H112,2)</f>
        <v>0</v>
      </c>
      <c r="K112" s="206" t="s">
        <v>165</v>
      </c>
      <c r="L112" s="44"/>
      <c r="M112" s="211" t="s">
        <v>19</v>
      </c>
      <c r="N112" s="212" t="s">
        <v>43</v>
      </c>
      <c r="O112" s="84"/>
      <c r="P112" s="213">
        <f>O112*H112</f>
        <v>0</v>
      </c>
      <c r="Q112" s="213">
        <v>0.0047800000000000004</v>
      </c>
      <c r="R112" s="213">
        <f>Q112*H112</f>
        <v>0.0095600000000000008</v>
      </c>
      <c r="S112" s="213">
        <v>0</v>
      </c>
      <c r="T112" s="214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5" t="s">
        <v>314</v>
      </c>
      <c r="AT112" s="215" t="s">
        <v>161</v>
      </c>
      <c r="AU112" s="215" t="s">
        <v>167</v>
      </c>
      <c r="AY112" s="17" t="s">
        <v>157</v>
      </c>
      <c r="BE112" s="216">
        <f>IF(N112="základní",J112,0)</f>
        <v>0</v>
      </c>
      <c r="BF112" s="216">
        <f>IF(N112="snížená",J112,0)</f>
        <v>0</v>
      </c>
      <c r="BG112" s="216">
        <f>IF(N112="zákl. přenesená",J112,0)</f>
        <v>0</v>
      </c>
      <c r="BH112" s="216">
        <f>IF(N112="sníž. přenesená",J112,0)</f>
        <v>0</v>
      </c>
      <c r="BI112" s="216">
        <f>IF(N112="nulová",J112,0)</f>
        <v>0</v>
      </c>
      <c r="BJ112" s="17" t="s">
        <v>167</v>
      </c>
      <c r="BK112" s="216">
        <f>ROUND(I112*H112,2)</f>
        <v>0</v>
      </c>
      <c r="BL112" s="17" t="s">
        <v>314</v>
      </c>
      <c r="BM112" s="215" t="s">
        <v>1377</v>
      </c>
    </row>
    <row r="113" s="2" customFormat="1">
      <c r="A113" s="38"/>
      <c r="B113" s="39"/>
      <c r="C113" s="40"/>
      <c r="D113" s="217" t="s">
        <v>169</v>
      </c>
      <c r="E113" s="40"/>
      <c r="F113" s="218" t="s">
        <v>1378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169</v>
      </c>
      <c r="AU113" s="17" t="s">
        <v>167</v>
      </c>
    </row>
    <row r="114" s="2" customFormat="1" ht="24.15" customHeight="1">
      <c r="A114" s="38"/>
      <c r="B114" s="39"/>
      <c r="C114" s="204" t="s">
        <v>204</v>
      </c>
      <c r="D114" s="204" t="s">
        <v>161</v>
      </c>
      <c r="E114" s="205" t="s">
        <v>1379</v>
      </c>
      <c r="F114" s="206" t="s">
        <v>1380</v>
      </c>
      <c r="G114" s="207" t="s">
        <v>754</v>
      </c>
      <c r="H114" s="208">
        <v>6</v>
      </c>
      <c r="I114" s="209"/>
      <c r="J114" s="210">
        <f>ROUND(I114*H114,2)</f>
        <v>0</v>
      </c>
      <c r="K114" s="206" t="s">
        <v>165</v>
      </c>
      <c r="L114" s="44"/>
      <c r="M114" s="211" t="s">
        <v>19</v>
      </c>
      <c r="N114" s="212" t="s">
        <v>43</v>
      </c>
      <c r="O114" s="84"/>
      <c r="P114" s="213">
        <f>O114*H114</f>
        <v>0</v>
      </c>
      <c r="Q114" s="213">
        <v>0.00013999999999999999</v>
      </c>
      <c r="R114" s="213">
        <f>Q114*H114</f>
        <v>0.00083999999999999993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314</v>
      </c>
      <c r="AT114" s="215" t="s">
        <v>161</v>
      </c>
      <c r="AU114" s="215" t="s">
        <v>167</v>
      </c>
      <c r="AY114" s="17" t="s">
        <v>157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167</v>
      </c>
      <c r="BK114" s="216">
        <f>ROUND(I114*H114,2)</f>
        <v>0</v>
      </c>
      <c r="BL114" s="17" t="s">
        <v>314</v>
      </c>
      <c r="BM114" s="215" t="s">
        <v>1381</v>
      </c>
    </row>
    <row r="115" s="2" customFormat="1">
      <c r="A115" s="38"/>
      <c r="B115" s="39"/>
      <c r="C115" s="40"/>
      <c r="D115" s="217" t="s">
        <v>169</v>
      </c>
      <c r="E115" s="40"/>
      <c r="F115" s="218" t="s">
        <v>1382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169</v>
      </c>
      <c r="AU115" s="17" t="s">
        <v>167</v>
      </c>
    </row>
    <row r="116" s="2" customFormat="1" ht="14.4" customHeight="1">
      <c r="A116" s="38"/>
      <c r="B116" s="39"/>
      <c r="C116" s="204" t="s">
        <v>207</v>
      </c>
      <c r="D116" s="204" t="s">
        <v>161</v>
      </c>
      <c r="E116" s="205" t="s">
        <v>1383</v>
      </c>
      <c r="F116" s="206" t="s">
        <v>1384</v>
      </c>
      <c r="G116" s="207" t="s">
        <v>754</v>
      </c>
      <c r="H116" s="208">
        <v>1</v>
      </c>
      <c r="I116" s="209"/>
      <c r="J116" s="210">
        <f>ROUND(I116*H116,2)</f>
        <v>0</v>
      </c>
      <c r="K116" s="206" t="s">
        <v>165</v>
      </c>
      <c r="L116" s="44"/>
      <c r="M116" s="211" t="s">
        <v>19</v>
      </c>
      <c r="N116" s="212" t="s">
        <v>43</v>
      </c>
      <c r="O116" s="84"/>
      <c r="P116" s="213">
        <f>O116*H116</f>
        <v>0</v>
      </c>
      <c r="Q116" s="213">
        <v>0.00012999999999999999</v>
      </c>
      <c r="R116" s="213">
        <f>Q116*H116</f>
        <v>0.00012999999999999999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314</v>
      </c>
      <c r="AT116" s="215" t="s">
        <v>161</v>
      </c>
      <c r="AU116" s="215" t="s">
        <v>167</v>
      </c>
      <c r="AY116" s="17" t="s">
        <v>157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167</v>
      </c>
      <c r="BK116" s="216">
        <f>ROUND(I116*H116,2)</f>
        <v>0</v>
      </c>
      <c r="BL116" s="17" t="s">
        <v>314</v>
      </c>
      <c r="BM116" s="215" t="s">
        <v>1385</v>
      </c>
    </row>
    <row r="117" s="2" customFormat="1">
      <c r="A117" s="38"/>
      <c r="B117" s="39"/>
      <c r="C117" s="40"/>
      <c r="D117" s="217" t="s">
        <v>169</v>
      </c>
      <c r="E117" s="40"/>
      <c r="F117" s="218" t="s">
        <v>1386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169</v>
      </c>
      <c r="AU117" s="17" t="s">
        <v>167</v>
      </c>
    </row>
    <row r="118" s="2" customFormat="1" ht="14.4" customHeight="1">
      <c r="A118" s="38"/>
      <c r="B118" s="39"/>
      <c r="C118" s="204" t="s">
        <v>342</v>
      </c>
      <c r="D118" s="204" t="s">
        <v>161</v>
      </c>
      <c r="E118" s="205" t="s">
        <v>1387</v>
      </c>
      <c r="F118" s="206" t="s">
        <v>1388</v>
      </c>
      <c r="G118" s="207" t="s">
        <v>754</v>
      </c>
      <c r="H118" s="208">
        <v>1</v>
      </c>
      <c r="I118" s="209"/>
      <c r="J118" s="210">
        <f>ROUND(I118*H118,2)</f>
        <v>0</v>
      </c>
      <c r="K118" s="206" t="s">
        <v>165</v>
      </c>
      <c r="L118" s="44"/>
      <c r="M118" s="211" t="s">
        <v>19</v>
      </c>
      <c r="N118" s="212" t="s">
        <v>43</v>
      </c>
      <c r="O118" s="84"/>
      <c r="P118" s="213">
        <f>O118*H118</f>
        <v>0</v>
      </c>
      <c r="Q118" s="213">
        <v>0.00018000000000000001</v>
      </c>
      <c r="R118" s="213">
        <f>Q118*H118</f>
        <v>0.00018000000000000001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314</v>
      </c>
      <c r="AT118" s="215" t="s">
        <v>161</v>
      </c>
      <c r="AU118" s="215" t="s">
        <v>167</v>
      </c>
      <c r="AY118" s="17" t="s">
        <v>157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167</v>
      </c>
      <c r="BK118" s="216">
        <f>ROUND(I118*H118,2)</f>
        <v>0</v>
      </c>
      <c r="BL118" s="17" t="s">
        <v>314</v>
      </c>
      <c r="BM118" s="215" t="s">
        <v>1389</v>
      </c>
    </row>
    <row r="119" s="2" customFormat="1">
      <c r="A119" s="38"/>
      <c r="B119" s="39"/>
      <c r="C119" s="40"/>
      <c r="D119" s="217" t="s">
        <v>169</v>
      </c>
      <c r="E119" s="40"/>
      <c r="F119" s="218" t="s">
        <v>1390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169</v>
      </c>
      <c r="AU119" s="17" t="s">
        <v>167</v>
      </c>
    </row>
    <row r="120" s="2" customFormat="1" ht="24.15" customHeight="1">
      <c r="A120" s="38"/>
      <c r="B120" s="39"/>
      <c r="C120" s="204" t="s">
        <v>362</v>
      </c>
      <c r="D120" s="204" t="s">
        <v>161</v>
      </c>
      <c r="E120" s="205" t="s">
        <v>1391</v>
      </c>
      <c r="F120" s="206" t="s">
        <v>1392</v>
      </c>
      <c r="G120" s="207" t="s">
        <v>754</v>
      </c>
      <c r="H120" s="208">
        <v>1</v>
      </c>
      <c r="I120" s="209"/>
      <c r="J120" s="210">
        <f>ROUND(I120*H120,2)</f>
        <v>0</v>
      </c>
      <c r="K120" s="206" t="s">
        <v>165</v>
      </c>
      <c r="L120" s="44"/>
      <c r="M120" s="211" t="s">
        <v>19</v>
      </c>
      <c r="N120" s="212" t="s">
        <v>43</v>
      </c>
      <c r="O120" s="84"/>
      <c r="P120" s="213">
        <f>O120*H120</f>
        <v>0</v>
      </c>
      <c r="Q120" s="213">
        <v>0.00025000000000000001</v>
      </c>
      <c r="R120" s="213">
        <f>Q120*H120</f>
        <v>0.00025000000000000001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314</v>
      </c>
      <c r="AT120" s="215" t="s">
        <v>161</v>
      </c>
      <c r="AU120" s="215" t="s">
        <v>167</v>
      </c>
      <c r="AY120" s="17" t="s">
        <v>157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167</v>
      </c>
      <c r="BK120" s="216">
        <f>ROUND(I120*H120,2)</f>
        <v>0</v>
      </c>
      <c r="BL120" s="17" t="s">
        <v>314</v>
      </c>
      <c r="BM120" s="215" t="s">
        <v>1393</v>
      </c>
    </row>
    <row r="121" s="2" customFormat="1">
      <c r="A121" s="38"/>
      <c r="B121" s="39"/>
      <c r="C121" s="40"/>
      <c r="D121" s="217" t="s">
        <v>169</v>
      </c>
      <c r="E121" s="40"/>
      <c r="F121" s="218" t="s">
        <v>1394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169</v>
      </c>
      <c r="AU121" s="17" t="s">
        <v>167</v>
      </c>
    </row>
    <row r="122" s="2" customFormat="1" ht="24.15" customHeight="1">
      <c r="A122" s="38"/>
      <c r="B122" s="39"/>
      <c r="C122" s="204" t="s">
        <v>264</v>
      </c>
      <c r="D122" s="204" t="s">
        <v>161</v>
      </c>
      <c r="E122" s="205" t="s">
        <v>1395</v>
      </c>
      <c r="F122" s="206" t="s">
        <v>1396</v>
      </c>
      <c r="G122" s="207" t="s">
        <v>754</v>
      </c>
      <c r="H122" s="208">
        <v>6</v>
      </c>
      <c r="I122" s="209"/>
      <c r="J122" s="210">
        <f>ROUND(I122*H122,2)</f>
        <v>0</v>
      </c>
      <c r="K122" s="206" t="s">
        <v>165</v>
      </c>
      <c r="L122" s="44"/>
      <c r="M122" s="211" t="s">
        <v>19</v>
      </c>
      <c r="N122" s="212" t="s">
        <v>43</v>
      </c>
      <c r="O122" s="84"/>
      <c r="P122" s="213">
        <f>O122*H122</f>
        <v>0</v>
      </c>
      <c r="Q122" s="213">
        <v>0.00085999999999999998</v>
      </c>
      <c r="R122" s="213">
        <f>Q122*H122</f>
        <v>0.0051599999999999997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314</v>
      </c>
      <c r="AT122" s="215" t="s">
        <v>161</v>
      </c>
      <c r="AU122" s="215" t="s">
        <v>167</v>
      </c>
      <c r="AY122" s="17" t="s">
        <v>157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167</v>
      </c>
      <c r="BK122" s="216">
        <f>ROUND(I122*H122,2)</f>
        <v>0</v>
      </c>
      <c r="BL122" s="17" t="s">
        <v>314</v>
      </c>
      <c r="BM122" s="215" t="s">
        <v>1397</v>
      </c>
    </row>
    <row r="123" s="2" customFormat="1">
      <c r="A123" s="38"/>
      <c r="B123" s="39"/>
      <c r="C123" s="40"/>
      <c r="D123" s="217" t="s">
        <v>169</v>
      </c>
      <c r="E123" s="40"/>
      <c r="F123" s="218" t="s">
        <v>1398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169</v>
      </c>
      <c r="AU123" s="17" t="s">
        <v>167</v>
      </c>
    </row>
    <row r="124" s="2" customFormat="1" ht="24.15" customHeight="1">
      <c r="A124" s="38"/>
      <c r="B124" s="39"/>
      <c r="C124" s="204" t="s">
        <v>158</v>
      </c>
      <c r="D124" s="204" t="s">
        <v>161</v>
      </c>
      <c r="E124" s="205" t="s">
        <v>1399</v>
      </c>
      <c r="F124" s="206" t="s">
        <v>1400</v>
      </c>
      <c r="G124" s="207" t="s">
        <v>754</v>
      </c>
      <c r="H124" s="208">
        <v>2</v>
      </c>
      <c r="I124" s="209"/>
      <c r="J124" s="210">
        <f>ROUND(I124*H124,2)</f>
        <v>0</v>
      </c>
      <c r="K124" s="206" t="s">
        <v>165</v>
      </c>
      <c r="L124" s="44"/>
      <c r="M124" s="211" t="s">
        <v>19</v>
      </c>
      <c r="N124" s="212" t="s">
        <v>43</v>
      </c>
      <c r="O124" s="84"/>
      <c r="P124" s="213">
        <f>O124*H124</f>
        <v>0</v>
      </c>
      <c r="Q124" s="213">
        <v>0.00022000000000000001</v>
      </c>
      <c r="R124" s="213">
        <f>Q124*H124</f>
        <v>0.00044000000000000002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314</v>
      </c>
      <c r="AT124" s="215" t="s">
        <v>161</v>
      </c>
      <c r="AU124" s="215" t="s">
        <v>167</v>
      </c>
      <c r="AY124" s="17" t="s">
        <v>157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167</v>
      </c>
      <c r="BK124" s="216">
        <f>ROUND(I124*H124,2)</f>
        <v>0</v>
      </c>
      <c r="BL124" s="17" t="s">
        <v>314</v>
      </c>
      <c r="BM124" s="215" t="s">
        <v>1401</v>
      </c>
    </row>
    <row r="125" s="2" customFormat="1">
      <c r="A125" s="38"/>
      <c r="B125" s="39"/>
      <c r="C125" s="40"/>
      <c r="D125" s="217" t="s">
        <v>169</v>
      </c>
      <c r="E125" s="40"/>
      <c r="F125" s="218" t="s">
        <v>1402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169</v>
      </c>
      <c r="AU125" s="17" t="s">
        <v>167</v>
      </c>
    </row>
    <row r="126" s="2" customFormat="1" ht="14.4" customHeight="1">
      <c r="A126" s="38"/>
      <c r="B126" s="39"/>
      <c r="C126" s="204" t="s">
        <v>196</v>
      </c>
      <c r="D126" s="204" t="s">
        <v>161</v>
      </c>
      <c r="E126" s="205" t="s">
        <v>1403</v>
      </c>
      <c r="F126" s="206" t="s">
        <v>1404</v>
      </c>
      <c r="G126" s="207" t="s">
        <v>754</v>
      </c>
      <c r="H126" s="208">
        <v>4</v>
      </c>
      <c r="I126" s="209"/>
      <c r="J126" s="210">
        <f>ROUND(I126*H126,2)</f>
        <v>0</v>
      </c>
      <c r="K126" s="206" t="s">
        <v>165</v>
      </c>
      <c r="L126" s="44"/>
      <c r="M126" s="211" t="s">
        <v>19</v>
      </c>
      <c r="N126" s="212" t="s">
        <v>43</v>
      </c>
      <c r="O126" s="84"/>
      <c r="P126" s="213">
        <f>O126*H126</f>
        <v>0</v>
      </c>
      <c r="Q126" s="213">
        <v>0.00021000000000000001</v>
      </c>
      <c r="R126" s="213">
        <f>Q126*H126</f>
        <v>0.00084000000000000003</v>
      </c>
      <c r="S126" s="213">
        <v>0</v>
      </c>
      <c r="T126" s="21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5" t="s">
        <v>314</v>
      </c>
      <c r="AT126" s="215" t="s">
        <v>161</v>
      </c>
      <c r="AU126" s="215" t="s">
        <v>167</v>
      </c>
      <c r="AY126" s="17" t="s">
        <v>157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167</v>
      </c>
      <c r="BK126" s="216">
        <f>ROUND(I126*H126,2)</f>
        <v>0</v>
      </c>
      <c r="BL126" s="17" t="s">
        <v>314</v>
      </c>
      <c r="BM126" s="215" t="s">
        <v>1405</v>
      </c>
    </row>
    <row r="127" s="2" customFormat="1">
      <c r="A127" s="38"/>
      <c r="B127" s="39"/>
      <c r="C127" s="40"/>
      <c r="D127" s="217" t="s">
        <v>169</v>
      </c>
      <c r="E127" s="40"/>
      <c r="F127" s="218" t="s">
        <v>1406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169</v>
      </c>
      <c r="AU127" s="17" t="s">
        <v>167</v>
      </c>
    </row>
    <row r="128" s="2" customFormat="1" ht="14.4" customHeight="1">
      <c r="A128" s="38"/>
      <c r="B128" s="39"/>
      <c r="C128" s="204" t="s">
        <v>352</v>
      </c>
      <c r="D128" s="204" t="s">
        <v>161</v>
      </c>
      <c r="E128" s="205" t="s">
        <v>1407</v>
      </c>
      <c r="F128" s="206" t="s">
        <v>1408</v>
      </c>
      <c r="G128" s="207" t="s">
        <v>754</v>
      </c>
      <c r="H128" s="208">
        <v>1</v>
      </c>
      <c r="I128" s="209"/>
      <c r="J128" s="210">
        <f>ROUND(I128*H128,2)</f>
        <v>0</v>
      </c>
      <c r="K128" s="206" t="s">
        <v>165</v>
      </c>
      <c r="L128" s="44"/>
      <c r="M128" s="211" t="s">
        <v>19</v>
      </c>
      <c r="N128" s="212" t="s">
        <v>43</v>
      </c>
      <c r="O128" s="84"/>
      <c r="P128" s="213">
        <f>O128*H128</f>
        <v>0</v>
      </c>
      <c r="Q128" s="213">
        <v>0.00034000000000000002</v>
      </c>
      <c r="R128" s="213">
        <f>Q128*H128</f>
        <v>0.00034000000000000002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314</v>
      </c>
      <c r="AT128" s="215" t="s">
        <v>161</v>
      </c>
      <c r="AU128" s="215" t="s">
        <v>167</v>
      </c>
      <c r="AY128" s="17" t="s">
        <v>157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167</v>
      </c>
      <c r="BK128" s="216">
        <f>ROUND(I128*H128,2)</f>
        <v>0</v>
      </c>
      <c r="BL128" s="17" t="s">
        <v>314</v>
      </c>
      <c r="BM128" s="215" t="s">
        <v>1409</v>
      </c>
    </row>
    <row r="129" s="2" customFormat="1">
      <c r="A129" s="38"/>
      <c r="B129" s="39"/>
      <c r="C129" s="40"/>
      <c r="D129" s="217" t="s">
        <v>169</v>
      </c>
      <c r="E129" s="40"/>
      <c r="F129" s="218" t="s">
        <v>1410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169</v>
      </c>
      <c r="AU129" s="17" t="s">
        <v>167</v>
      </c>
    </row>
    <row r="130" s="2" customFormat="1" ht="24.15" customHeight="1">
      <c r="A130" s="38"/>
      <c r="B130" s="39"/>
      <c r="C130" s="204" t="s">
        <v>166</v>
      </c>
      <c r="D130" s="204" t="s">
        <v>161</v>
      </c>
      <c r="E130" s="205" t="s">
        <v>1411</v>
      </c>
      <c r="F130" s="206" t="s">
        <v>1412</v>
      </c>
      <c r="G130" s="207" t="s">
        <v>754</v>
      </c>
      <c r="H130" s="208">
        <v>1</v>
      </c>
      <c r="I130" s="209"/>
      <c r="J130" s="210">
        <f>ROUND(I130*H130,2)</f>
        <v>0</v>
      </c>
      <c r="K130" s="206" t="s">
        <v>165</v>
      </c>
      <c r="L130" s="44"/>
      <c r="M130" s="211" t="s">
        <v>19</v>
      </c>
      <c r="N130" s="212" t="s">
        <v>43</v>
      </c>
      <c r="O130" s="84"/>
      <c r="P130" s="213">
        <f>O130*H130</f>
        <v>0</v>
      </c>
      <c r="Q130" s="213">
        <v>0.00027</v>
      </c>
      <c r="R130" s="213">
        <f>Q130*H130</f>
        <v>0.00027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314</v>
      </c>
      <c r="AT130" s="215" t="s">
        <v>161</v>
      </c>
      <c r="AU130" s="215" t="s">
        <v>167</v>
      </c>
      <c r="AY130" s="17" t="s">
        <v>157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167</v>
      </c>
      <c r="BK130" s="216">
        <f>ROUND(I130*H130,2)</f>
        <v>0</v>
      </c>
      <c r="BL130" s="17" t="s">
        <v>314</v>
      </c>
      <c r="BM130" s="215" t="s">
        <v>1413</v>
      </c>
    </row>
    <row r="131" s="2" customFormat="1">
      <c r="A131" s="38"/>
      <c r="B131" s="39"/>
      <c r="C131" s="40"/>
      <c r="D131" s="217" t="s">
        <v>169</v>
      </c>
      <c r="E131" s="40"/>
      <c r="F131" s="218" t="s">
        <v>1414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169</v>
      </c>
      <c r="AU131" s="17" t="s">
        <v>167</v>
      </c>
    </row>
    <row r="132" s="2" customFormat="1" ht="24.15" customHeight="1">
      <c r="A132" s="38"/>
      <c r="B132" s="39"/>
      <c r="C132" s="204" t="s">
        <v>347</v>
      </c>
      <c r="D132" s="204" t="s">
        <v>161</v>
      </c>
      <c r="E132" s="205" t="s">
        <v>1415</v>
      </c>
      <c r="F132" s="206" t="s">
        <v>1416</v>
      </c>
      <c r="G132" s="207" t="s">
        <v>754</v>
      </c>
      <c r="H132" s="208">
        <v>1</v>
      </c>
      <c r="I132" s="209"/>
      <c r="J132" s="210">
        <f>ROUND(I132*H132,2)</f>
        <v>0</v>
      </c>
      <c r="K132" s="206" t="s">
        <v>165</v>
      </c>
      <c r="L132" s="44"/>
      <c r="M132" s="211" t="s">
        <v>19</v>
      </c>
      <c r="N132" s="212" t="s">
        <v>43</v>
      </c>
      <c r="O132" s="84"/>
      <c r="P132" s="213">
        <f>O132*H132</f>
        <v>0</v>
      </c>
      <c r="Q132" s="213">
        <v>0.00040000000000000002</v>
      </c>
      <c r="R132" s="213">
        <f>Q132*H132</f>
        <v>0.00040000000000000002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314</v>
      </c>
      <c r="AT132" s="215" t="s">
        <v>161</v>
      </c>
      <c r="AU132" s="215" t="s">
        <v>167</v>
      </c>
      <c r="AY132" s="17" t="s">
        <v>157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167</v>
      </c>
      <c r="BK132" s="216">
        <f>ROUND(I132*H132,2)</f>
        <v>0</v>
      </c>
      <c r="BL132" s="17" t="s">
        <v>314</v>
      </c>
      <c r="BM132" s="215" t="s">
        <v>1417</v>
      </c>
    </row>
    <row r="133" s="2" customFormat="1">
      <c r="A133" s="38"/>
      <c r="B133" s="39"/>
      <c r="C133" s="40"/>
      <c r="D133" s="217" t="s">
        <v>169</v>
      </c>
      <c r="E133" s="40"/>
      <c r="F133" s="218" t="s">
        <v>1418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169</v>
      </c>
      <c r="AU133" s="17" t="s">
        <v>167</v>
      </c>
    </row>
    <row r="134" s="2" customFormat="1" ht="24.15" customHeight="1">
      <c r="A134" s="38"/>
      <c r="B134" s="39"/>
      <c r="C134" s="204" t="s">
        <v>254</v>
      </c>
      <c r="D134" s="204" t="s">
        <v>161</v>
      </c>
      <c r="E134" s="205" t="s">
        <v>1419</v>
      </c>
      <c r="F134" s="206" t="s">
        <v>1420</v>
      </c>
      <c r="G134" s="207" t="s">
        <v>754</v>
      </c>
      <c r="H134" s="208">
        <v>3</v>
      </c>
      <c r="I134" s="209"/>
      <c r="J134" s="210">
        <f>ROUND(I134*H134,2)</f>
        <v>0</v>
      </c>
      <c r="K134" s="206" t="s">
        <v>165</v>
      </c>
      <c r="L134" s="44"/>
      <c r="M134" s="211" t="s">
        <v>19</v>
      </c>
      <c r="N134" s="212" t="s">
        <v>43</v>
      </c>
      <c r="O134" s="84"/>
      <c r="P134" s="213">
        <f>O134*H134</f>
        <v>0</v>
      </c>
      <c r="Q134" s="213">
        <v>0.00051999999999999995</v>
      </c>
      <c r="R134" s="213">
        <f>Q134*H134</f>
        <v>0.0015599999999999998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314</v>
      </c>
      <c r="AT134" s="215" t="s">
        <v>161</v>
      </c>
      <c r="AU134" s="215" t="s">
        <v>167</v>
      </c>
      <c r="AY134" s="17" t="s">
        <v>157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167</v>
      </c>
      <c r="BK134" s="216">
        <f>ROUND(I134*H134,2)</f>
        <v>0</v>
      </c>
      <c r="BL134" s="17" t="s">
        <v>314</v>
      </c>
      <c r="BM134" s="215" t="s">
        <v>1421</v>
      </c>
    </row>
    <row r="135" s="2" customFormat="1">
      <c r="A135" s="38"/>
      <c r="B135" s="39"/>
      <c r="C135" s="40"/>
      <c r="D135" s="217" t="s">
        <v>169</v>
      </c>
      <c r="E135" s="40"/>
      <c r="F135" s="218" t="s">
        <v>1422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169</v>
      </c>
      <c r="AU135" s="17" t="s">
        <v>167</v>
      </c>
    </row>
    <row r="136" s="2" customFormat="1" ht="24.15" customHeight="1">
      <c r="A136" s="38"/>
      <c r="B136" s="39"/>
      <c r="C136" s="204" t="s">
        <v>357</v>
      </c>
      <c r="D136" s="204" t="s">
        <v>161</v>
      </c>
      <c r="E136" s="205" t="s">
        <v>1423</v>
      </c>
      <c r="F136" s="206" t="s">
        <v>1424</v>
      </c>
      <c r="G136" s="207" t="s">
        <v>754</v>
      </c>
      <c r="H136" s="208">
        <v>1</v>
      </c>
      <c r="I136" s="209"/>
      <c r="J136" s="210">
        <f>ROUND(I136*H136,2)</f>
        <v>0</v>
      </c>
      <c r="K136" s="206" t="s">
        <v>165</v>
      </c>
      <c r="L136" s="44"/>
      <c r="M136" s="211" t="s">
        <v>19</v>
      </c>
      <c r="N136" s="212" t="s">
        <v>43</v>
      </c>
      <c r="O136" s="84"/>
      <c r="P136" s="213">
        <f>O136*H136</f>
        <v>0</v>
      </c>
      <c r="Q136" s="213">
        <v>0.00147</v>
      </c>
      <c r="R136" s="213">
        <f>Q136*H136</f>
        <v>0.00147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314</v>
      </c>
      <c r="AT136" s="215" t="s">
        <v>161</v>
      </c>
      <c r="AU136" s="215" t="s">
        <v>167</v>
      </c>
      <c r="AY136" s="17" t="s">
        <v>157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167</v>
      </c>
      <c r="BK136" s="216">
        <f>ROUND(I136*H136,2)</f>
        <v>0</v>
      </c>
      <c r="BL136" s="17" t="s">
        <v>314</v>
      </c>
      <c r="BM136" s="215" t="s">
        <v>1425</v>
      </c>
    </row>
    <row r="137" s="2" customFormat="1">
      <c r="A137" s="38"/>
      <c r="B137" s="39"/>
      <c r="C137" s="40"/>
      <c r="D137" s="217" t="s">
        <v>169</v>
      </c>
      <c r="E137" s="40"/>
      <c r="F137" s="218" t="s">
        <v>1426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169</v>
      </c>
      <c r="AU137" s="17" t="s">
        <v>167</v>
      </c>
    </row>
    <row r="138" s="2" customFormat="1" ht="24.15" customHeight="1">
      <c r="A138" s="38"/>
      <c r="B138" s="39"/>
      <c r="C138" s="204" t="s">
        <v>167</v>
      </c>
      <c r="D138" s="204" t="s">
        <v>161</v>
      </c>
      <c r="E138" s="205" t="s">
        <v>1427</v>
      </c>
      <c r="F138" s="206" t="s">
        <v>1428</v>
      </c>
      <c r="G138" s="207" t="s">
        <v>629</v>
      </c>
      <c r="H138" s="264"/>
      <c r="I138" s="209"/>
      <c r="J138" s="210">
        <f>ROUND(I138*H138,2)</f>
        <v>0</v>
      </c>
      <c r="K138" s="206" t="s">
        <v>165</v>
      </c>
      <c r="L138" s="44"/>
      <c r="M138" s="211" t="s">
        <v>19</v>
      </c>
      <c r="N138" s="212" t="s">
        <v>43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314</v>
      </c>
      <c r="AT138" s="215" t="s">
        <v>161</v>
      </c>
      <c r="AU138" s="215" t="s">
        <v>167</v>
      </c>
      <c r="AY138" s="17" t="s">
        <v>157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167</v>
      </c>
      <c r="BK138" s="216">
        <f>ROUND(I138*H138,2)</f>
        <v>0</v>
      </c>
      <c r="BL138" s="17" t="s">
        <v>314</v>
      </c>
      <c r="BM138" s="215" t="s">
        <v>1429</v>
      </c>
    </row>
    <row r="139" s="2" customFormat="1">
      <c r="A139" s="38"/>
      <c r="B139" s="39"/>
      <c r="C139" s="40"/>
      <c r="D139" s="217" t="s">
        <v>169</v>
      </c>
      <c r="E139" s="40"/>
      <c r="F139" s="218" t="s">
        <v>1430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169</v>
      </c>
      <c r="AU139" s="17" t="s">
        <v>167</v>
      </c>
    </row>
    <row r="140" s="12" customFormat="1" ht="22.8" customHeight="1">
      <c r="A140" s="12"/>
      <c r="B140" s="188"/>
      <c r="C140" s="189"/>
      <c r="D140" s="190" t="s">
        <v>70</v>
      </c>
      <c r="E140" s="202" t="s">
        <v>1431</v>
      </c>
      <c r="F140" s="202" t="s">
        <v>1432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SUM(P141:P162)</f>
        <v>0</v>
      </c>
      <c r="Q140" s="196"/>
      <c r="R140" s="197">
        <f>SUM(R141:R162)</f>
        <v>0.10224</v>
      </c>
      <c r="S140" s="196"/>
      <c r="T140" s="198">
        <f>SUM(T141:T162)</f>
        <v>0.59500000000000008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9" t="s">
        <v>167</v>
      </c>
      <c r="AT140" s="200" t="s">
        <v>70</v>
      </c>
      <c r="AU140" s="200" t="s">
        <v>79</v>
      </c>
      <c r="AY140" s="199" t="s">
        <v>157</v>
      </c>
      <c r="BK140" s="201">
        <f>SUM(BK141:BK162)</f>
        <v>0</v>
      </c>
    </row>
    <row r="141" s="2" customFormat="1" ht="24.15" customHeight="1">
      <c r="A141" s="38"/>
      <c r="B141" s="39"/>
      <c r="C141" s="204" t="s">
        <v>475</v>
      </c>
      <c r="D141" s="204" t="s">
        <v>161</v>
      </c>
      <c r="E141" s="205" t="s">
        <v>1433</v>
      </c>
      <c r="F141" s="206" t="s">
        <v>1434</v>
      </c>
      <c r="G141" s="207" t="s">
        <v>754</v>
      </c>
      <c r="H141" s="208">
        <v>6</v>
      </c>
      <c r="I141" s="209"/>
      <c r="J141" s="210">
        <f>ROUND(I141*H141,2)</f>
        <v>0</v>
      </c>
      <c r="K141" s="206" t="s">
        <v>165</v>
      </c>
      <c r="L141" s="44"/>
      <c r="M141" s="211" t="s">
        <v>19</v>
      </c>
      <c r="N141" s="212" t="s">
        <v>43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314</v>
      </c>
      <c r="AT141" s="215" t="s">
        <v>161</v>
      </c>
      <c r="AU141" s="215" t="s">
        <v>167</v>
      </c>
      <c r="AY141" s="17" t="s">
        <v>157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167</v>
      </c>
      <c r="BK141" s="216">
        <f>ROUND(I141*H141,2)</f>
        <v>0</v>
      </c>
      <c r="BL141" s="17" t="s">
        <v>314</v>
      </c>
      <c r="BM141" s="215" t="s">
        <v>1487</v>
      </c>
    </row>
    <row r="142" s="2" customFormat="1">
      <c r="A142" s="38"/>
      <c r="B142" s="39"/>
      <c r="C142" s="40"/>
      <c r="D142" s="217" t="s">
        <v>169</v>
      </c>
      <c r="E142" s="40"/>
      <c r="F142" s="218" t="s">
        <v>1436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169</v>
      </c>
      <c r="AU142" s="17" t="s">
        <v>167</v>
      </c>
    </row>
    <row r="143" s="2" customFormat="1" ht="14.4" customHeight="1">
      <c r="A143" s="38"/>
      <c r="B143" s="39"/>
      <c r="C143" s="204" t="s">
        <v>481</v>
      </c>
      <c r="D143" s="204" t="s">
        <v>161</v>
      </c>
      <c r="E143" s="205" t="s">
        <v>1437</v>
      </c>
      <c r="F143" s="206" t="s">
        <v>1438</v>
      </c>
      <c r="G143" s="207" t="s">
        <v>164</v>
      </c>
      <c r="H143" s="208">
        <v>25</v>
      </c>
      <c r="I143" s="209"/>
      <c r="J143" s="210">
        <f>ROUND(I143*H143,2)</f>
        <v>0</v>
      </c>
      <c r="K143" s="206" t="s">
        <v>165</v>
      </c>
      <c r="L143" s="44"/>
      <c r="M143" s="211" t="s">
        <v>19</v>
      </c>
      <c r="N143" s="212" t="s">
        <v>43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0.023800000000000002</v>
      </c>
      <c r="T143" s="214">
        <f>S143*H143</f>
        <v>0.59500000000000008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314</v>
      </c>
      <c r="AT143" s="215" t="s">
        <v>161</v>
      </c>
      <c r="AU143" s="215" t="s">
        <v>167</v>
      </c>
      <c r="AY143" s="17" t="s">
        <v>157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167</v>
      </c>
      <c r="BK143" s="216">
        <f>ROUND(I143*H143,2)</f>
        <v>0</v>
      </c>
      <c r="BL143" s="17" t="s">
        <v>314</v>
      </c>
      <c r="BM143" s="215" t="s">
        <v>1488</v>
      </c>
    </row>
    <row r="144" s="2" customFormat="1">
      <c r="A144" s="38"/>
      <c r="B144" s="39"/>
      <c r="C144" s="40"/>
      <c r="D144" s="217" t="s">
        <v>169</v>
      </c>
      <c r="E144" s="40"/>
      <c r="F144" s="218" t="s">
        <v>1440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169</v>
      </c>
      <c r="AU144" s="17" t="s">
        <v>167</v>
      </c>
    </row>
    <row r="145" s="2" customFormat="1" ht="24.15" customHeight="1">
      <c r="A145" s="38"/>
      <c r="B145" s="39"/>
      <c r="C145" s="204" t="s">
        <v>95</v>
      </c>
      <c r="D145" s="204" t="s">
        <v>161</v>
      </c>
      <c r="E145" s="205" t="s">
        <v>1441</v>
      </c>
      <c r="F145" s="206" t="s">
        <v>1442</v>
      </c>
      <c r="G145" s="207" t="s">
        <v>754</v>
      </c>
      <c r="H145" s="208">
        <v>1</v>
      </c>
      <c r="I145" s="209"/>
      <c r="J145" s="210">
        <f>ROUND(I145*H145,2)</f>
        <v>0</v>
      </c>
      <c r="K145" s="206" t="s">
        <v>165</v>
      </c>
      <c r="L145" s="44"/>
      <c r="M145" s="211" t="s">
        <v>19</v>
      </c>
      <c r="N145" s="212" t="s">
        <v>43</v>
      </c>
      <c r="O145" s="84"/>
      <c r="P145" s="213">
        <f>O145*H145</f>
        <v>0</v>
      </c>
      <c r="Q145" s="213">
        <v>0.0064999999999999997</v>
      </c>
      <c r="R145" s="213">
        <f>Q145*H145</f>
        <v>0.0064999999999999997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314</v>
      </c>
      <c r="AT145" s="215" t="s">
        <v>161</v>
      </c>
      <c r="AU145" s="215" t="s">
        <v>167</v>
      </c>
      <c r="AY145" s="17" t="s">
        <v>157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167</v>
      </c>
      <c r="BK145" s="216">
        <f>ROUND(I145*H145,2)</f>
        <v>0</v>
      </c>
      <c r="BL145" s="17" t="s">
        <v>314</v>
      </c>
      <c r="BM145" s="215" t="s">
        <v>1443</v>
      </c>
    </row>
    <row r="146" s="2" customFormat="1">
      <c r="A146" s="38"/>
      <c r="B146" s="39"/>
      <c r="C146" s="40"/>
      <c r="D146" s="217" t="s">
        <v>169</v>
      </c>
      <c r="E146" s="40"/>
      <c r="F146" s="218" t="s">
        <v>1444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169</v>
      </c>
      <c r="AU146" s="17" t="s">
        <v>167</v>
      </c>
    </row>
    <row r="147" s="2" customFormat="1" ht="24.15" customHeight="1">
      <c r="A147" s="38"/>
      <c r="B147" s="39"/>
      <c r="C147" s="204" t="s">
        <v>112</v>
      </c>
      <c r="D147" s="204" t="s">
        <v>161</v>
      </c>
      <c r="E147" s="205" t="s">
        <v>1445</v>
      </c>
      <c r="F147" s="206" t="s">
        <v>1446</v>
      </c>
      <c r="G147" s="207" t="s">
        <v>754</v>
      </c>
      <c r="H147" s="208">
        <v>1</v>
      </c>
      <c r="I147" s="209"/>
      <c r="J147" s="210">
        <f>ROUND(I147*H147,2)</f>
        <v>0</v>
      </c>
      <c r="K147" s="206" t="s">
        <v>165</v>
      </c>
      <c r="L147" s="44"/>
      <c r="M147" s="211" t="s">
        <v>19</v>
      </c>
      <c r="N147" s="212" t="s">
        <v>43</v>
      </c>
      <c r="O147" s="84"/>
      <c r="P147" s="213">
        <f>O147*H147</f>
        <v>0</v>
      </c>
      <c r="Q147" s="213">
        <v>0.0086199999999999992</v>
      </c>
      <c r="R147" s="213">
        <f>Q147*H147</f>
        <v>0.0086199999999999992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314</v>
      </c>
      <c r="AT147" s="215" t="s">
        <v>161</v>
      </c>
      <c r="AU147" s="215" t="s">
        <v>167</v>
      </c>
      <c r="AY147" s="17" t="s">
        <v>157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167</v>
      </c>
      <c r="BK147" s="216">
        <f>ROUND(I147*H147,2)</f>
        <v>0</v>
      </c>
      <c r="BL147" s="17" t="s">
        <v>314</v>
      </c>
      <c r="BM147" s="215" t="s">
        <v>1447</v>
      </c>
    </row>
    <row r="148" s="2" customFormat="1">
      <c r="A148" s="38"/>
      <c r="B148" s="39"/>
      <c r="C148" s="40"/>
      <c r="D148" s="217" t="s">
        <v>169</v>
      </c>
      <c r="E148" s="40"/>
      <c r="F148" s="218" t="s">
        <v>1448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169</v>
      </c>
      <c r="AU148" s="17" t="s">
        <v>167</v>
      </c>
    </row>
    <row r="149" s="2" customFormat="1" ht="24.15" customHeight="1">
      <c r="A149" s="38"/>
      <c r="B149" s="39"/>
      <c r="C149" s="204" t="s">
        <v>8</v>
      </c>
      <c r="D149" s="204" t="s">
        <v>161</v>
      </c>
      <c r="E149" s="205" t="s">
        <v>1449</v>
      </c>
      <c r="F149" s="206" t="s">
        <v>1450</v>
      </c>
      <c r="G149" s="207" t="s">
        <v>754</v>
      </c>
      <c r="H149" s="208">
        <v>1</v>
      </c>
      <c r="I149" s="209"/>
      <c r="J149" s="210">
        <f>ROUND(I149*H149,2)</f>
        <v>0</v>
      </c>
      <c r="K149" s="206" t="s">
        <v>165</v>
      </c>
      <c r="L149" s="44"/>
      <c r="M149" s="211" t="s">
        <v>19</v>
      </c>
      <c r="N149" s="212" t="s">
        <v>43</v>
      </c>
      <c r="O149" s="84"/>
      <c r="P149" s="213">
        <f>O149*H149</f>
        <v>0</v>
      </c>
      <c r="Q149" s="213">
        <v>0.0096900000000000007</v>
      </c>
      <c r="R149" s="213">
        <f>Q149*H149</f>
        <v>0.0096900000000000007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314</v>
      </c>
      <c r="AT149" s="215" t="s">
        <v>161</v>
      </c>
      <c r="AU149" s="215" t="s">
        <v>167</v>
      </c>
      <c r="AY149" s="17" t="s">
        <v>157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167</v>
      </c>
      <c r="BK149" s="216">
        <f>ROUND(I149*H149,2)</f>
        <v>0</v>
      </c>
      <c r="BL149" s="17" t="s">
        <v>314</v>
      </c>
      <c r="BM149" s="215" t="s">
        <v>1451</v>
      </c>
    </row>
    <row r="150" s="2" customFormat="1">
      <c r="A150" s="38"/>
      <c r="B150" s="39"/>
      <c r="C150" s="40"/>
      <c r="D150" s="217" t="s">
        <v>169</v>
      </c>
      <c r="E150" s="40"/>
      <c r="F150" s="218" t="s">
        <v>1452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169</v>
      </c>
      <c r="AU150" s="17" t="s">
        <v>167</v>
      </c>
    </row>
    <row r="151" s="2" customFormat="1" ht="24.15" customHeight="1">
      <c r="A151" s="38"/>
      <c r="B151" s="39"/>
      <c r="C151" s="204" t="s">
        <v>314</v>
      </c>
      <c r="D151" s="204" t="s">
        <v>161</v>
      </c>
      <c r="E151" s="205" t="s">
        <v>1453</v>
      </c>
      <c r="F151" s="206" t="s">
        <v>1454</v>
      </c>
      <c r="G151" s="207" t="s">
        <v>754</v>
      </c>
      <c r="H151" s="208">
        <v>1</v>
      </c>
      <c r="I151" s="209"/>
      <c r="J151" s="210">
        <f>ROUND(I151*H151,2)</f>
        <v>0</v>
      </c>
      <c r="K151" s="206" t="s">
        <v>165</v>
      </c>
      <c r="L151" s="44"/>
      <c r="M151" s="211" t="s">
        <v>19</v>
      </c>
      <c r="N151" s="212" t="s">
        <v>43</v>
      </c>
      <c r="O151" s="84"/>
      <c r="P151" s="213">
        <f>O151*H151</f>
        <v>0</v>
      </c>
      <c r="Q151" s="213">
        <v>0.01183</v>
      </c>
      <c r="R151" s="213">
        <f>Q151*H151</f>
        <v>0.01183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314</v>
      </c>
      <c r="AT151" s="215" t="s">
        <v>161</v>
      </c>
      <c r="AU151" s="215" t="s">
        <v>167</v>
      </c>
      <c r="AY151" s="17" t="s">
        <v>157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167</v>
      </c>
      <c r="BK151" s="216">
        <f>ROUND(I151*H151,2)</f>
        <v>0</v>
      </c>
      <c r="BL151" s="17" t="s">
        <v>314</v>
      </c>
      <c r="BM151" s="215" t="s">
        <v>1455</v>
      </c>
    </row>
    <row r="152" s="2" customFormat="1">
      <c r="A152" s="38"/>
      <c r="B152" s="39"/>
      <c r="C152" s="40"/>
      <c r="D152" s="217" t="s">
        <v>169</v>
      </c>
      <c r="E152" s="40"/>
      <c r="F152" s="218" t="s">
        <v>1456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169</v>
      </c>
      <c r="AU152" s="17" t="s">
        <v>167</v>
      </c>
    </row>
    <row r="153" s="2" customFormat="1" ht="37.8" customHeight="1">
      <c r="A153" s="38"/>
      <c r="B153" s="39"/>
      <c r="C153" s="204" t="s">
        <v>319</v>
      </c>
      <c r="D153" s="204" t="s">
        <v>161</v>
      </c>
      <c r="E153" s="205" t="s">
        <v>1457</v>
      </c>
      <c r="F153" s="206" t="s">
        <v>1458</v>
      </c>
      <c r="G153" s="207" t="s">
        <v>754</v>
      </c>
      <c r="H153" s="208">
        <v>1</v>
      </c>
      <c r="I153" s="209"/>
      <c r="J153" s="210">
        <f>ROUND(I153*H153,2)</f>
        <v>0</v>
      </c>
      <c r="K153" s="206" t="s">
        <v>165</v>
      </c>
      <c r="L153" s="44"/>
      <c r="M153" s="211" t="s">
        <v>19</v>
      </c>
      <c r="N153" s="212" t="s">
        <v>43</v>
      </c>
      <c r="O153" s="84"/>
      <c r="P153" s="213">
        <f>O153*H153</f>
        <v>0</v>
      </c>
      <c r="Q153" s="213">
        <v>0.0129</v>
      </c>
      <c r="R153" s="213">
        <f>Q153*H153</f>
        <v>0.0129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314</v>
      </c>
      <c r="AT153" s="215" t="s">
        <v>161</v>
      </c>
      <c r="AU153" s="215" t="s">
        <v>167</v>
      </c>
      <c r="AY153" s="17" t="s">
        <v>157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167</v>
      </c>
      <c r="BK153" s="216">
        <f>ROUND(I153*H153,2)</f>
        <v>0</v>
      </c>
      <c r="BL153" s="17" t="s">
        <v>314</v>
      </c>
      <c r="BM153" s="215" t="s">
        <v>1459</v>
      </c>
    </row>
    <row r="154" s="2" customFormat="1">
      <c r="A154" s="38"/>
      <c r="B154" s="39"/>
      <c r="C154" s="40"/>
      <c r="D154" s="217" t="s">
        <v>169</v>
      </c>
      <c r="E154" s="40"/>
      <c r="F154" s="218" t="s">
        <v>1460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169</v>
      </c>
      <c r="AU154" s="17" t="s">
        <v>167</v>
      </c>
    </row>
    <row r="155" s="2" customFormat="1" ht="37.8" customHeight="1">
      <c r="A155" s="38"/>
      <c r="B155" s="39"/>
      <c r="C155" s="204" t="s">
        <v>321</v>
      </c>
      <c r="D155" s="204" t="s">
        <v>161</v>
      </c>
      <c r="E155" s="205" t="s">
        <v>1461</v>
      </c>
      <c r="F155" s="206" t="s">
        <v>1462</v>
      </c>
      <c r="G155" s="207" t="s">
        <v>754</v>
      </c>
      <c r="H155" s="208">
        <v>1</v>
      </c>
      <c r="I155" s="209"/>
      <c r="J155" s="210">
        <f>ROUND(I155*H155,2)</f>
        <v>0</v>
      </c>
      <c r="K155" s="206" t="s">
        <v>165</v>
      </c>
      <c r="L155" s="44"/>
      <c r="M155" s="211" t="s">
        <v>19</v>
      </c>
      <c r="N155" s="212" t="s">
        <v>43</v>
      </c>
      <c r="O155" s="84"/>
      <c r="P155" s="213">
        <f>O155*H155</f>
        <v>0</v>
      </c>
      <c r="Q155" s="213">
        <v>0.032300000000000002</v>
      </c>
      <c r="R155" s="213">
        <f>Q155*H155</f>
        <v>0.032300000000000002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314</v>
      </c>
      <c r="AT155" s="215" t="s">
        <v>161</v>
      </c>
      <c r="AU155" s="215" t="s">
        <v>167</v>
      </c>
      <c r="AY155" s="17" t="s">
        <v>157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167</v>
      </c>
      <c r="BK155" s="216">
        <f>ROUND(I155*H155,2)</f>
        <v>0</v>
      </c>
      <c r="BL155" s="17" t="s">
        <v>314</v>
      </c>
      <c r="BM155" s="215" t="s">
        <v>1463</v>
      </c>
    </row>
    <row r="156" s="2" customFormat="1">
      <c r="A156" s="38"/>
      <c r="B156" s="39"/>
      <c r="C156" s="40"/>
      <c r="D156" s="217" t="s">
        <v>169</v>
      </c>
      <c r="E156" s="40"/>
      <c r="F156" s="218" t="s">
        <v>1464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169</v>
      </c>
      <c r="AU156" s="17" t="s">
        <v>167</v>
      </c>
    </row>
    <row r="157" s="2" customFormat="1" ht="24.15" customHeight="1">
      <c r="A157" s="38"/>
      <c r="B157" s="39"/>
      <c r="C157" s="204" t="s">
        <v>331</v>
      </c>
      <c r="D157" s="204" t="s">
        <v>161</v>
      </c>
      <c r="E157" s="205" t="s">
        <v>1465</v>
      </c>
      <c r="F157" s="206" t="s">
        <v>1466</v>
      </c>
      <c r="G157" s="207" t="s">
        <v>754</v>
      </c>
      <c r="H157" s="208">
        <v>1</v>
      </c>
      <c r="I157" s="209"/>
      <c r="J157" s="210">
        <f>ROUND(I157*H157,2)</f>
        <v>0</v>
      </c>
      <c r="K157" s="206" t="s">
        <v>165</v>
      </c>
      <c r="L157" s="44"/>
      <c r="M157" s="211" t="s">
        <v>19</v>
      </c>
      <c r="N157" s="212" t="s">
        <v>43</v>
      </c>
      <c r="O157" s="84"/>
      <c r="P157" s="213">
        <f>O157*H157</f>
        <v>0</v>
      </c>
      <c r="Q157" s="213">
        <v>0.020400000000000001</v>
      </c>
      <c r="R157" s="213">
        <f>Q157*H157</f>
        <v>0.020400000000000001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314</v>
      </c>
      <c r="AT157" s="215" t="s">
        <v>161</v>
      </c>
      <c r="AU157" s="215" t="s">
        <v>167</v>
      </c>
      <c r="AY157" s="17" t="s">
        <v>157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167</v>
      </c>
      <c r="BK157" s="216">
        <f>ROUND(I157*H157,2)</f>
        <v>0</v>
      </c>
      <c r="BL157" s="17" t="s">
        <v>314</v>
      </c>
      <c r="BM157" s="215" t="s">
        <v>1467</v>
      </c>
    </row>
    <row r="158" s="2" customFormat="1">
      <c r="A158" s="38"/>
      <c r="B158" s="39"/>
      <c r="C158" s="40"/>
      <c r="D158" s="217" t="s">
        <v>169</v>
      </c>
      <c r="E158" s="40"/>
      <c r="F158" s="218" t="s">
        <v>1468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169</v>
      </c>
      <c r="AU158" s="17" t="s">
        <v>167</v>
      </c>
    </row>
    <row r="159" s="2" customFormat="1" ht="14.4" customHeight="1">
      <c r="A159" s="38"/>
      <c r="B159" s="39"/>
      <c r="C159" s="204" t="s">
        <v>1058</v>
      </c>
      <c r="D159" s="204" t="s">
        <v>161</v>
      </c>
      <c r="E159" s="205" t="s">
        <v>1469</v>
      </c>
      <c r="F159" s="206" t="s">
        <v>1470</v>
      </c>
      <c r="G159" s="207" t="s">
        <v>164</v>
      </c>
      <c r="H159" s="208">
        <v>6</v>
      </c>
      <c r="I159" s="209"/>
      <c r="J159" s="210">
        <f>ROUND(I159*H159,2)</f>
        <v>0</v>
      </c>
      <c r="K159" s="206" t="s">
        <v>165</v>
      </c>
      <c r="L159" s="44"/>
      <c r="M159" s="211" t="s">
        <v>19</v>
      </c>
      <c r="N159" s="212" t="s">
        <v>43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314</v>
      </c>
      <c r="AT159" s="215" t="s">
        <v>161</v>
      </c>
      <c r="AU159" s="215" t="s">
        <v>167</v>
      </c>
      <c r="AY159" s="17" t="s">
        <v>157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167</v>
      </c>
      <c r="BK159" s="216">
        <f>ROUND(I159*H159,2)</f>
        <v>0</v>
      </c>
      <c r="BL159" s="17" t="s">
        <v>314</v>
      </c>
      <c r="BM159" s="215" t="s">
        <v>1471</v>
      </c>
    </row>
    <row r="160" s="2" customFormat="1">
      <c r="A160" s="38"/>
      <c r="B160" s="39"/>
      <c r="C160" s="40"/>
      <c r="D160" s="217" t="s">
        <v>169</v>
      </c>
      <c r="E160" s="40"/>
      <c r="F160" s="218" t="s">
        <v>1472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169</v>
      </c>
      <c r="AU160" s="17" t="s">
        <v>167</v>
      </c>
    </row>
    <row r="161" s="2" customFormat="1" ht="24.15" customHeight="1">
      <c r="A161" s="38"/>
      <c r="B161" s="39"/>
      <c r="C161" s="204" t="s">
        <v>326</v>
      </c>
      <c r="D161" s="204" t="s">
        <v>161</v>
      </c>
      <c r="E161" s="205" t="s">
        <v>1473</v>
      </c>
      <c r="F161" s="206" t="s">
        <v>1474</v>
      </c>
      <c r="G161" s="207" t="s">
        <v>585</v>
      </c>
      <c r="H161" s="208">
        <v>0.10199999999999999</v>
      </c>
      <c r="I161" s="209"/>
      <c r="J161" s="210">
        <f>ROUND(I161*H161,2)</f>
        <v>0</v>
      </c>
      <c r="K161" s="206" t="s">
        <v>165</v>
      </c>
      <c r="L161" s="44"/>
      <c r="M161" s="211" t="s">
        <v>19</v>
      </c>
      <c r="N161" s="212" t="s">
        <v>43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314</v>
      </c>
      <c r="AT161" s="215" t="s">
        <v>161</v>
      </c>
      <c r="AU161" s="215" t="s">
        <v>167</v>
      </c>
      <c r="AY161" s="17" t="s">
        <v>157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167</v>
      </c>
      <c r="BK161" s="216">
        <f>ROUND(I161*H161,2)</f>
        <v>0</v>
      </c>
      <c r="BL161" s="17" t="s">
        <v>314</v>
      </c>
      <c r="BM161" s="215" t="s">
        <v>1475</v>
      </c>
    </row>
    <row r="162" s="2" customFormat="1">
      <c r="A162" s="38"/>
      <c r="B162" s="39"/>
      <c r="C162" s="40"/>
      <c r="D162" s="217" t="s">
        <v>169</v>
      </c>
      <c r="E162" s="40"/>
      <c r="F162" s="218" t="s">
        <v>1476</v>
      </c>
      <c r="G162" s="40"/>
      <c r="H162" s="40"/>
      <c r="I162" s="219"/>
      <c r="J162" s="40"/>
      <c r="K162" s="40"/>
      <c r="L162" s="44"/>
      <c r="M162" s="268"/>
      <c r="N162" s="269"/>
      <c r="O162" s="270"/>
      <c r="P162" s="270"/>
      <c r="Q162" s="270"/>
      <c r="R162" s="270"/>
      <c r="S162" s="270"/>
      <c r="T162" s="271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169</v>
      </c>
      <c r="AU162" s="17" t="s">
        <v>167</v>
      </c>
    </row>
    <row r="163" s="2" customFormat="1" ht="6.96" customHeight="1">
      <c r="A163" s="38"/>
      <c r="B163" s="59"/>
      <c r="C163" s="60"/>
      <c r="D163" s="60"/>
      <c r="E163" s="60"/>
      <c r="F163" s="60"/>
      <c r="G163" s="60"/>
      <c r="H163" s="60"/>
      <c r="I163" s="60"/>
      <c r="J163" s="60"/>
      <c r="K163" s="60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Mcx3XTXVFRPtIk7xsasTo5tbWWJrOAz0uDu5UHZfMEmZchzu02Y3GHD7VlJ0+KiFcSmBJAMnA0SZ/oC84VXBvw==" hashValue="jvjorB+jRZQ++pb9BNBRPM+K5I+QStppAxa9nVqIRF93JKFule3DHKLCnUbAKbVrWKMcbUgf9ew0mWyfIYtnFQ==" algorithmName="SHA-512" password="CC35"/>
  <autoFilter ref="C83:K16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hidden="1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79</v>
      </c>
    </row>
    <row r="4" hidden="1" s="1" customFormat="1" ht="24.96" customHeight="1">
      <c r="B4" s="20"/>
      <c r="D4" s="130" t="s">
        <v>115</v>
      </c>
      <c r="L4" s="20"/>
      <c r="M4" s="131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2" t="s">
        <v>16</v>
      </c>
      <c r="L6" s="20"/>
    </row>
    <row r="7" hidden="1" s="1" customFormat="1" ht="16.5" customHeight="1">
      <c r="B7" s="20"/>
      <c r="E7" s="133" t="str">
        <f>'Rekapitulace stavby'!K6</f>
        <v>Regenerace bytového fondu Mírová osada - ulic Koněvova a Zapletalova</v>
      </c>
      <c r="F7" s="132"/>
      <c r="G7" s="132"/>
      <c r="H7" s="132"/>
      <c r="L7" s="20"/>
    </row>
    <row r="8" hidden="1" s="2" customFormat="1" ht="12" customHeight="1">
      <c r="A8" s="38"/>
      <c r="B8" s="44"/>
      <c r="C8" s="38"/>
      <c r="D8" s="132" t="s">
        <v>116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5" t="s">
        <v>1489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23. 1. 2021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19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6" t="s">
        <v>32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2" t="s">
        <v>35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3" t="s">
        <v>37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5" t="s">
        <v>39</v>
      </c>
      <c r="G32" s="38"/>
      <c r="H32" s="38"/>
      <c r="I32" s="145" t="s">
        <v>38</v>
      </c>
      <c r="J32" s="145" t="s">
        <v>40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6" t="s">
        <v>41</v>
      </c>
      <c r="E33" s="132" t="s">
        <v>42</v>
      </c>
      <c r="F33" s="147">
        <f>ROUND((SUM(BE82:BE94)),  2)</f>
        <v>0</v>
      </c>
      <c r="G33" s="38"/>
      <c r="H33" s="38"/>
      <c r="I33" s="148">
        <v>0.20999999999999999</v>
      </c>
      <c r="J33" s="147">
        <f>ROUND(((SUM(BE82:BE94))*I33),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2" t="s">
        <v>43</v>
      </c>
      <c r="F34" s="147">
        <f>ROUND((SUM(BF82:BF94)),  2)</f>
        <v>0</v>
      </c>
      <c r="G34" s="38"/>
      <c r="H34" s="38"/>
      <c r="I34" s="148">
        <v>0.14999999999999999</v>
      </c>
      <c r="J34" s="147">
        <f>ROUND(((SUM(BF82:BF94))*I34),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44</v>
      </c>
      <c r="F35" s="147">
        <f>ROUND((SUM(BG82:BG94)),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45</v>
      </c>
      <c r="F36" s="147">
        <f>ROUND((SUM(BH82:BH94)),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46</v>
      </c>
      <c r="F37" s="147">
        <f>ROUND((SUM(BI82:BI94)),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9"/>
      <c r="D39" s="150" t="s">
        <v>47</v>
      </c>
      <c r="E39" s="151"/>
      <c r="F39" s="151"/>
      <c r="G39" s="152" t="s">
        <v>48</v>
      </c>
      <c r="H39" s="153" t="s">
        <v>49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118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Regenerace bytového fondu Mírová osada - ulic Koněvova a Zapletalova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116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15 - Vedlejší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Zapletalova 1023/4</v>
      </c>
      <c r="G52" s="40"/>
      <c r="H52" s="40"/>
      <c r="I52" s="32" t="s">
        <v>23</v>
      </c>
      <c r="J52" s="72" t="str">
        <f>IF(J12="","",J12)</f>
        <v>23. 1. 2021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Statutární město Ostrava, obvod Slezská Ostrava</v>
      </c>
      <c r="G54" s="40"/>
      <c r="H54" s="40"/>
      <c r="I54" s="32" t="s">
        <v>31</v>
      </c>
      <c r="J54" s="36" t="str">
        <f>E21</f>
        <v>Made 4 BIM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Made 4 BIM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119</v>
      </c>
      <c r="D57" s="162"/>
      <c r="E57" s="162"/>
      <c r="F57" s="162"/>
      <c r="G57" s="162"/>
      <c r="H57" s="162"/>
      <c r="I57" s="162"/>
      <c r="J57" s="163" t="s">
        <v>120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69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121</v>
      </c>
    </row>
    <row r="60" hidden="1" s="9" customFormat="1" ht="24.96" customHeight="1">
      <c r="A60" s="9"/>
      <c r="B60" s="165"/>
      <c r="C60" s="166"/>
      <c r="D60" s="167" t="s">
        <v>1490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1491</v>
      </c>
      <c r="E61" s="174"/>
      <c r="F61" s="174"/>
      <c r="G61" s="174"/>
      <c r="H61" s="174"/>
      <c r="I61" s="174"/>
      <c r="J61" s="175">
        <f>J84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1492</v>
      </c>
      <c r="E62" s="174"/>
      <c r="F62" s="174"/>
      <c r="G62" s="174"/>
      <c r="H62" s="174"/>
      <c r="I62" s="174"/>
      <c r="J62" s="175">
        <f>J88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hidden="1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hidden="1"/>
    <row r="66" hidden="1"/>
    <row r="67" hidden="1"/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142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Regenerace bytového fondu Mírová osada - ulic Koněvova a Zapletalova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15 - Vedlejší náklady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>Zapletalova 1023/4</v>
      </c>
      <c r="G76" s="40"/>
      <c r="H76" s="40"/>
      <c r="I76" s="32" t="s">
        <v>23</v>
      </c>
      <c r="J76" s="72" t="str">
        <f>IF(J12="","",J12)</f>
        <v>23. 1. 2021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Statutární město Ostrava, obvod Slezská Ostrava</v>
      </c>
      <c r="G78" s="40"/>
      <c r="H78" s="40"/>
      <c r="I78" s="32" t="s">
        <v>31</v>
      </c>
      <c r="J78" s="36" t="str">
        <f>E21</f>
        <v>Made 4 BIM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Made 4 BIM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143</v>
      </c>
      <c r="D81" s="180" t="s">
        <v>56</v>
      </c>
      <c r="E81" s="180" t="s">
        <v>52</v>
      </c>
      <c r="F81" s="180" t="s">
        <v>53</v>
      </c>
      <c r="G81" s="180" t="s">
        <v>144</v>
      </c>
      <c r="H81" s="180" t="s">
        <v>145</v>
      </c>
      <c r="I81" s="180" t="s">
        <v>146</v>
      </c>
      <c r="J81" s="180" t="s">
        <v>120</v>
      </c>
      <c r="K81" s="181" t="s">
        <v>147</v>
      </c>
      <c r="L81" s="182"/>
      <c r="M81" s="92" t="s">
        <v>19</v>
      </c>
      <c r="N81" s="93" t="s">
        <v>41</v>
      </c>
      <c r="O81" s="93" t="s">
        <v>148</v>
      </c>
      <c r="P81" s="93" t="s">
        <v>149</v>
      </c>
      <c r="Q81" s="93" t="s">
        <v>150</v>
      </c>
      <c r="R81" s="93" t="s">
        <v>151</v>
      </c>
      <c r="S81" s="93" t="s">
        <v>152</v>
      </c>
      <c r="T81" s="94" t="s">
        <v>153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154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</f>
        <v>0</v>
      </c>
      <c r="Q82" s="96"/>
      <c r="R82" s="185">
        <f>R83</f>
        <v>0</v>
      </c>
      <c r="S82" s="96"/>
      <c r="T82" s="186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70</v>
      </c>
      <c r="AU82" s="17" t="s">
        <v>121</v>
      </c>
      <c r="BK82" s="187">
        <f>BK83</f>
        <v>0</v>
      </c>
    </row>
    <row r="83" s="12" customFormat="1" ht="25.92" customHeight="1">
      <c r="A83" s="12"/>
      <c r="B83" s="188"/>
      <c r="C83" s="189"/>
      <c r="D83" s="190" t="s">
        <v>70</v>
      </c>
      <c r="E83" s="191" t="s">
        <v>1493</v>
      </c>
      <c r="F83" s="191" t="s">
        <v>1494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P84+P88</f>
        <v>0</v>
      </c>
      <c r="Q83" s="196"/>
      <c r="R83" s="197">
        <f>R84+R88</f>
        <v>0</v>
      </c>
      <c r="S83" s="196"/>
      <c r="T83" s="198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207</v>
      </c>
      <c r="AT83" s="200" t="s">
        <v>70</v>
      </c>
      <c r="AU83" s="200" t="s">
        <v>71</v>
      </c>
      <c r="AY83" s="199" t="s">
        <v>157</v>
      </c>
      <c r="BK83" s="201">
        <f>BK84+BK88</f>
        <v>0</v>
      </c>
    </row>
    <row r="84" s="12" customFormat="1" ht="22.8" customHeight="1">
      <c r="A84" s="12"/>
      <c r="B84" s="188"/>
      <c r="C84" s="189"/>
      <c r="D84" s="190" t="s">
        <v>70</v>
      </c>
      <c r="E84" s="202" t="s">
        <v>1495</v>
      </c>
      <c r="F84" s="202" t="s">
        <v>1496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SUM(P85:P87)</f>
        <v>0</v>
      </c>
      <c r="Q84" s="196"/>
      <c r="R84" s="197">
        <f>SUM(R85:R87)</f>
        <v>0</v>
      </c>
      <c r="S84" s="196"/>
      <c r="T84" s="198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207</v>
      </c>
      <c r="AT84" s="200" t="s">
        <v>70</v>
      </c>
      <c r="AU84" s="200" t="s">
        <v>79</v>
      </c>
      <c r="AY84" s="199" t="s">
        <v>157</v>
      </c>
      <c r="BK84" s="201">
        <f>SUM(BK85:BK87)</f>
        <v>0</v>
      </c>
    </row>
    <row r="85" s="2" customFormat="1" ht="14.4" customHeight="1">
      <c r="A85" s="38"/>
      <c r="B85" s="39"/>
      <c r="C85" s="204" t="s">
        <v>79</v>
      </c>
      <c r="D85" s="204" t="s">
        <v>161</v>
      </c>
      <c r="E85" s="205" t="s">
        <v>1497</v>
      </c>
      <c r="F85" s="206" t="s">
        <v>1496</v>
      </c>
      <c r="G85" s="207" t="s">
        <v>1328</v>
      </c>
      <c r="H85" s="208">
        <v>1</v>
      </c>
      <c r="I85" s="209"/>
      <c r="J85" s="210">
        <f>ROUND(I85*H85,2)</f>
        <v>0</v>
      </c>
      <c r="K85" s="206" t="s">
        <v>165</v>
      </c>
      <c r="L85" s="44"/>
      <c r="M85" s="211" t="s">
        <v>19</v>
      </c>
      <c r="N85" s="212" t="s">
        <v>43</v>
      </c>
      <c r="O85" s="84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15" t="s">
        <v>1498</v>
      </c>
      <c r="AT85" s="215" t="s">
        <v>161</v>
      </c>
      <c r="AU85" s="215" t="s">
        <v>167</v>
      </c>
      <c r="AY85" s="17" t="s">
        <v>157</v>
      </c>
      <c r="BE85" s="216">
        <f>IF(N85="základní",J85,0)</f>
        <v>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7" t="s">
        <v>167</v>
      </c>
      <c r="BK85" s="216">
        <f>ROUND(I85*H85,2)</f>
        <v>0</v>
      </c>
      <c r="BL85" s="17" t="s">
        <v>1498</v>
      </c>
      <c r="BM85" s="215" t="s">
        <v>1499</v>
      </c>
    </row>
    <row r="86" s="2" customFormat="1">
      <c r="A86" s="38"/>
      <c r="B86" s="39"/>
      <c r="C86" s="40"/>
      <c r="D86" s="217" t="s">
        <v>169</v>
      </c>
      <c r="E86" s="40"/>
      <c r="F86" s="218" t="s">
        <v>1500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169</v>
      </c>
      <c r="AU86" s="17" t="s">
        <v>167</v>
      </c>
    </row>
    <row r="87" s="2" customFormat="1">
      <c r="A87" s="38"/>
      <c r="B87" s="39"/>
      <c r="C87" s="40"/>
      <c r="D87" s="217" t="s">
        <v>1330</v>
      </c>
      <c r="E87" s="40"/>
      <c r="F87" s="272" t="s">
        <v>1501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1330</v>
      </c>
      <c r="AU87" s="17" t="s">
        <v>167</v>
      </c>
    </row>
    <row r="88" s="12" customFormat="1" ht="22.8" customHeight="1">
      <c r="A88" s="12"/>
      <c r="B88" s="188"/>
      <c r="C88" s="189"/>
      <c r="D88" s="190" t="s">
        <v>70</v>
      </c>
      <c r="E88" s="202" t="s">
        <v>1502</v>
      </c>
      <c r="F88" s="202" t="s">
        <v>1503</v>
      </c>
      <c r="G88" s="189"/>
      <c r="H88" s="189"/>
      <c r="I88" s="192"/>
      <c r="J88" s="203">
        <f>BK88</f>
        <v>0</v>
      </c>
      <c r="K88" s="189"/>
      <c r="L88" s="194"/>
      <c r="M88" s="195"/>
      <c r="N88" s="196"/>
      <c r="O88" s="196"/>
      <c r="P88" s="197">
        <f>SUM(P89:P94)</f>
        <v>0</v>
      </c>
      <c r="Q88" s="196"/>
      <c r="R88" s="197">
        <f>SUM(R89:R94)</f>
        <v>0</v>
      </c>
      <c r="S88" s="196"/>
      <c r="T88" s="198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207</v>
      </c>
      <c r="AT88" s="200" t="s">
        <v>70</v>
      </c>
      <c r="AU88" s="200" t="s">
        <v>79</v>
      </c>
      <c r="AY88" s="199" t="s">
        <v>157</v>
      </c>
      <c r="BK88" s="201">
        <f>SUM(BK89:BK94)</f>
        <v>0</v>
      </c>
    </row>
    <row r="89" s="2" customFormat="1" ht="14.4" customHeight="1">
      <c r="A89" s="38"/>
      <c r="B89" s="39"/>
      <c r="C89" s="204" t="s">
        <v>167</v>
      </c>
      <c r="D89" s="204" t="s">
        <v>161</v>
      </c>
      <c r="E89" s="205" t="s">
        <v>1504</v>
      </c>
      <c r="F89" s="206" t="s">
        <v>1505</v>
      </c>
      <c r="G89" s="207" t="s">
        <v>1328</v>
      </c>
      <c r="H89" s="208">
        <v>1</v>
      </c>
      <c r="I89" s="209"/>
      <c r="J89" s="210">
        <f>ROUND(I89*H89,2)</f>
        <v>0</v>
      </c>
      <c r="K89" s="206" t="s">
        <v>165</v>
      </c>
      <c r="L89" s="44"/>
      <c r="M89" s="211" t="s">
        <v>19</v>
      </c>
      <c r="N89" s="212" t="s">
        <v>43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1498</v>
      </c>
      <c r="AT89" s="215" t="s">
        <v>161</v>
      </c>
      <c r="AU89" s="215" t="s">
        <v>167</v>
      </c>
      <c r="AY89" s="17" t="s">
        <v>157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167</v>
      </c>
      <c r="BK89" s="216">
        <f>ROUND(I89*H89,2)</f>
        <v>0</v>
      </c>
      <c r="BL89" s="17" t="s">
        <v>1498</v>
      </c>
      <c r="BM89" s="215" t="s">
        <v>1506</v>
      </c>
    </row>
    <row r="90" s="2" customFormat="1">
      <c r="A90" s="38"/>
      <c r="B90" s="39"/>
      <c r="C90" s="40"/>
      <c r="D90" s="217" t="s">
        <v>169</v>
      </c>
      <c r="E90" s="40"/>
      <c r="F90" s="218" t="s">
        <v>1505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169</v>
      </c>
      <c r="AU90" s="17" t="s">
        <v>167</v>
      </c>
    </row>
    <row r="91" s="2" customFormat="1">
      <c r="A91" s="38"/>
      <c r="B91" s="39"/>
      <c r="C91" s="40"/>
      <c r="D91" s="217" t="s">
        <v>1330</v>
      </c>
      <c r="E91" s="40"/>
      <c r="F91" s="272" t="s">
        <v>1507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1330</v>
      </c>
      <c r="AU91" s="17" t="s">
        <v>167</v>
      </c>
    </row>
    <row r="92" s="2" customFormat="1" ht="14.4" customHeight="1">
      <c r="A92" s="38"/>
      <c r="B92" s="39"/>
      <c r="C92" s="204" t="s">
        <v>196</v>
      </c>
      <c r="D92" s="204" t="s">
        <v>161</v>
      </c>
      <c r="E92" s="205" t="s">
        <v>1508</v>
      </c>
      <c r="F92" s="206" t="s">
        <v>1509</v>
      </c>
      <c r="G92" s="207" t="s">
        <v>1328</v>
      </c>
      <c r="H92" s="208">
        <v>1</v>
      </c>
      <c r="I92" s="209"/>
      <c r="J92" s="210">
        <f>ROUND(I92*H92,2)</f>
        <v>0</v>
      </c>
      <c r="K92" s="206" t="s">
        <v>165</v>
      </c>
      <c r="L92" s="44"/>
      <c r="M92" s="211" t="s">
        <v>19</v>
      </c>
      <c r="N92" s="212" t="s">
        <v>43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1498</v>
      </c>
      <c r="AT92" s="215" t="s">
        <v>161</v>
      </c>
      <c r="AU92" s="215" t="s">
        <v>167</v>
      </c>
      <c r="AY92" s="17" t="s">
        <v>157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167</v>
      </c>
      <c r="BK92" s="216">
        <f>ROUND(I92*H92,2)</f>
        <v>0</v>
      </c>
      <c r="BL92" s="17" t="s">
        <v>1498</v>
      </c>
      <c r="BM92" s="215" t="s">
        <v>1510</v>
      </c>
    </row>
    <row r="93" s="2" customFormat="1">
      <c r="A93" s="38"/>
      <c r="B93" s="39"/>
      <c r="C93" s="40"/>
      <c r="D93" s="217" t="s">
        <v>169</v>
      </c>
      <c r="E93" s="40"/>
      <c r="F93" s="218" t="s">
        <v>1509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169</v>
      </c>
      <c r="AU93" s="17" t="s">
        <v>167</v>
      </c>
    </row>
    <row r="94" s="2" customFormat="1">
      <c r="A94" s="38"/>
      <c r="B94" s="39"/>
      <c r="C94" s="40"/>
      <c r="D94" s="217" t="s">
        <v>1330</v>
      </c>
      <c r="E94" s="40"/>
      <c r="F94" s="272" t="s">
        <v>1511</v>
      </c>
      <c r="G94" s="40"/>
      <c r="H94" s="40"/>
      <c r="I94" s="219"/>
      <c r="J94" s="40"/>
      <c r="K94" s="40"/>
      <c r="L94" s="44"/>
      <c r="M94" s="268"/>
      <c r="N94" s="269"/>
      <c r="O94" s="270"/>
      <c r="P94" s="270"/>
      <c r="Q94" s="270"/>
      <c r="R94" s="270"/>
      <c r="S94" s="270"/>
      <c r="T94" s="271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1330</v>
      </c>
      <c r="AU94" s="17" t="s">
        <v>167</v>
      </c>
    </row>
    <row r="95" s="2" customFormat="1" ht="6.96" customHeight="1">
      <c r="A95" s="38"/>
      <c r="B95" s="59"/>
      <c r="C95" s="60"/>
      <c r="D95" s="60"/>
      <c r="E95" s="60"/>
      <c r="F95" s="60"/>
      <c r="G95" s="60"/>
      <c r="H95" s="60"/>
      <c r="I95" s="60"/>
      <c r="J95" s="60"/>
      <c r="K95" s="60"/>
      <c r="L95" s="44"/>
      <c r="M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</sheetData>
  <sheetProtection sheet="1" autoFilter="0" formatColumns="0" formatRows="0" objects="1" scenarios="1" spinCount="100000" saltValue="d57kyTJw1HgB+VnD1akSD+cIYbTWvVVGbWZu5cBToG9oL+wywEsXW71CNYSFu9WiFBkFlLzR5+tvdb867OSRMA==" hashValue="hyKLX0G7AeLGJZvvYuQbtbnskNJzeradg5y+FEwOWGx2E7gI8tyDHvN4ElRT7Bm7gKK8YYTx3CwKs4rRi/InXA==" algorithmName="SHA-512" password="CC35"/>
  <autoFilter ref="C81:K9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Klus</dc:creator>
  <cp:lastModifiedBy>Pavel Klus</cp:lastModifiedBy>
  <dcterms:created xsi:type="dcterms:W3CDTF">2021-06-17T20:21:34Z</dcterms:created>
  <dcterms:modified xsi:type="dcterms:W3CDTF">2021-06-17T20:21:49Z</dcterms:modified>
</cp:coreProperties>
</file>